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'附件2'!$A$5:$O$17</definedName>
  </definedNames>
  <calcPr fullCalcOnLoad="1"/>
</workbook>
</file>

<file path=xl/sharedStrings.xml><?xml version="1.0" encoding="utf-8"?>
<sst xmlns="http://schemas.openxmlformats.org/spreadsheetml/2006/main" count="40" uniqueCount="31">
  <si>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</si>
  <si>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</si>
  <si>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</si>
  <si>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</si>
  <si>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海伦源筑花园43、44号楼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</si>
  <si>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</si>
  <si>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</si>
  <si>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</si>
  <si>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</si>
  <si>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</si>
  <si>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</si>
  <si>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</si>
  <si>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</si>
  <si>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</si>
  <si>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</si>
  <si>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</si>
  <si>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</si>
  <si>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</si>
  <si>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</si>
  <si>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</si>
  <si>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</si>
  <si>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</si>
  <si>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</si>
  <si>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</si>
  <si>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本批销售住宅共6套，销售住宅总建筑面积：944.22㎡，套内面积：783.60㎡，分摊面积：160.62㎡，销售均价：8238.65元/㎡（建筑面积）、9927.38元/㎡（套内建筑面积）。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</si>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</sst>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2">
      <selection activeCell="W10" sqref="W1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2" width="11.125" style="5" customWidth="1"/>
    <col min="13" max="13" width="9.875" style="0" customWidth="1"/>
    <col min="14" max="14" width="8.75390625" style="0" customWidth="1"/>
    <col min="15" max="15" width="5.375" style="0" customWidth="1"/>
    <col min="16" max="17" width="12.625" style="0" hidden="1" customWidth="1"/>
    <col min="18" max="18" width="13.75390625" style="0" hidden="1" customWidth="1"/>
    <col min="19" max="19" width="12.625" style="0" hidden="1" customWidth="1"/>
    <col min="20" max="20" width="15.625" style="0" hidden="1" customWidth="1"/>
    <col min="21" max="21" width="12.625" style="0" hidden="1" customWidth="1"/>
    <col min="22" max="22" width="12.625" style="0" customWidth="1"/>
    <col min="23" max="23" width="12.625" style="0" bestFit="1" customWidth="1"/>
    <col min="24" max="24" width="11.50390625" style="0" bestFit="1" customWidth="1"/>
  </cols>
  <sheetData>
    <row r="1" spans="1:2" ht="18" customHeight="1">
      <c r="A1" s="6" t="s">
        <v>0</v>
      </c>
      <c r="B1" s="6"/>
    </row>
    <row r="2" spans="1:15" ht="21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1"/>
      <c r="M2" s="7"/>
      <c r="N2" s="7"/>
      <c r="O2" s="7"/>
    </row>
    <row r="3" spans="1:15" ht="18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2"/>
      <c r="N3" s="43"/>
      <c r="O3" s="43"/>
    </row>
    <row r="4" spans="1:15" ht="27.7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4" t="s">
        <v>13</v>
      </c>
      <c r="J4" s="45" t="s">
        <v>14</v>
      </c>
      <c r="K4" s="45" t="s">
        <v>15</v>
      </c>
      <c r="L4" s="46" t="s">
        <v>16</v>
      </c>
      <c r="M4" s="47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8"/>
      <c r="J5" s="45"/>
      <c r="K5" s="45"/>
      <c r="L5" s="49"/>
      <c r="M5" s="50"/>
      <c r="N5" s="14"/>
      <c r="O5" s="13"/>
    </row>
    <row r="6" spans="1:19" s="2" customFormat="1" ht="21" customHeight="1">
      <c r="A6" s="17">
        <v>1</v>
      </c>
      <c r="B6" s="17">
        <v>43</v>
      </c>
      <c r="C6" s="17">
        <v>201</v>
      </c>
      <c r="D6" s="17">
        <v>2</v>
      </c>
      <c r="E6" s="18" t="s">
        <v>20</v>
      </c>
      <c r="F6" s="17">
        <v>3</v>
      </c>
      <c r="G6" s="19">
        <v>171.3</v>
      </c>
      <c r="H6" s="20">
        <v>29.140000000000015</v>
      </c>
      <c r="I6" s="20">
        <v>142.16</v>
      </c>
      <c r="J6" s="51">
        <f>L6/G6</f>
        <v>8752.110099241097</v>
      </c>
      <c r="K6" s="51">
        <f>L6/I6</f>
        <v>10546.120287000564</v>
      </c>
      <c r="L6" s="52">
        <v>1499236.46</v>
      </c>
      <c r="M6" s="51"/>
      <c r="N6" s="53" t="s">
        <v>21</v>
      </c>
      <c r="O6" s="54"/>
      <c r="R6" s="2">
        <v>697881</v>
      </c>
      <c r="S6" s="2">
        <f>R6/0.85-0.01</f>
        <v>821036.4605882353</v>
      </c>
    </row>
    <row r="7" spans="1:19" s="2" customFormat="1" ht="21" customHeight="1">
      <c r="A7" s="17">
        <v>2</v>
      </c>
      <c r="B7" s="17">
        <v>43</v>
      </c>
      <c r="C7" s="17">
        <v>301</v>
      </c>
      <c r="D7" s="17">
        <v>3</v>
      </c>
      <c r="E7" s="18" t="s">
        <v>22</v>
      </c>
      <c r="F7" s="17">
        <v>3</v>
      </c>
      <c r="G7" s="19">
        <v>143.44</v>
      </c>
      <c r="H7" s="20">
        <v>24.39999999999999</v>
      </c>
      <c r="I7" s="20">
        <v>119.04</v>
      </c>
      <c r="J7" s="51">
        <f>L7/G7</f>
        <v>8618.887479085332</v>
      </c>
      <c r="K7" s="51">
        <f>L7/I7</f>
        <v>10385.527721774193</v>
      </c>
      <c r="L7" s="19">
        <v>1236293.22</v>
      </c>
      <c r="M7" s="51"/>
      <c r="N7" s="53" t="s">
        <v>21</v>
      </c>
      <c r="O7" s="54"/>
      <c r="R7" s="2">
        <v>789258</v>
      </c>
      <c r="S7" s="2">
        <f>R7/0.85-0.01</f>
        <v>928538.8135294118</v>
      </c>
    </row>
    <row r="8" spans="1:19" s="2" customFormat="1" ht="21" customHeight="1">
      <c r="A8" s="17">
        <v>3</v>
      </c>
      <c r="B8" s="17">
        <v>43</v>
      </c>
      <c r="C8" s="17">
        <v>302</v>
      </c>
      <c r="D8" s="17">
        <v>3</v>
      </c>
      <c r="E8" s="18" t="s">
        <v>22</v>
      </c>
      <c r="F8" s="17">
        <v>3</v>
      </c>
      <c r="G8" s="19">
        <v>143.44</v>
      </c>
      <c r="H8" s="20">
        <v>24.39999999999999</v>
      </c>
      <c r="I8" s="20">
        <v>119.04</v>
      </c>
      <c r="J8" s="51">
        <f>L8/G8</f>
        <v>8618.887479085332</v>
      </c>
      <c r="K8" s="51">
        <f>L8/I8</f>
        <v>10385.527721774193</v>
      </c>
      <c r="L8" s="19">
        <v>1236293.22</v>
      </c>
      <c r="M8" s="51"/>
      <c r="N8" s="53" t="s">
        <v>21</v>
      </c>
      <c r="O8" s="54"/>
      <c r="R8" s="2">
        <v>851759</v>
      </c>
      <c r="S8" s="2">
        <f>R8/0.85-0.01</f>
        <v>1002069.4017647059</v>
      </c>
    </row>
    <row r="9" spans="1:19" s="2" customFormat="1" ht="21" customHeight="1">
      <c r="A9" s="17">
        <v>4</v>
      </c>
      <c r="B9" s="17">
        <v>44</v>
      </c>
      <c r="C9" s="17">
        <v>201</v>
      </c>
      <c r="D9" s="17">
        <v>2</v>
      </c>
      <c r="E9" s="18" t="s">
        <v>20</v>
      </c>
      <c r="F9" s="17">
        <v>3</v>
      </c>
      <c r="G9" s="19">
        <v>171.3</v>
      </c>
      <c r="H9" s="20">
        <v>29.140000000000015</v>
      </c>
      <c r="I9" s="20">
        <v>142.16</v>
      </c>
      <c r="J9" s="51">
        <f>L9/G9</f>
        <v>8738.401751313484</v>
      </c>
      <c r="K9" s="51">
        <f>L9/I9</f>
        <v>10529.601997749016</v>
      </c>
      <c r="L9" s="52">
        <v>1496888.22</v>
      </c>
      <c r="M9" s="51"/>
      <c r="N9" s="53" t="s">
        <v>21</v>
      </c>
      <c r="O9" s="54"/>
      <c r="R9" s="2">
        <v>807422</v>
      </c>
      <c r="S9" s="2">
        <f>R9/0.85-0.01</f>
        <v>949908.2252941177</v>
      </c>
    </row>
    <row r="10" spans="1:19" s="2" customFormat="1" ht="21" customHeight="1">
      <c r="A10" s="17">
        <v>5</v>
      </c>
      <c r="B10" s="17">
        <v>44</v>
      </c>
      <c r="C10" s="17">
        <v>202</v>
      </c>
      <c r="D10" s="17">
        <v>2</v>
      </c>
      <c r="E10" s="18" t="s">
        <v>20</v>
      </c>
      <c r="F10" s="17">
        <v>3</v>
      </c>
      <c r="G10" s="19">
        <v>171.3</v>
      </c>
      <c r="H10" s="20">
        <v>29.140000000000015</v>
      </c>
      <c r="I10" s="20">
        <v>142.16</v>
      </c>
      <c r="J10" s="51">
        <f>L10/G10</f>
        <v>8092.780035026269</v>
      </c>
      <c r="K10" s="51">
        <f>L10/I10</f>
        <v>9751.640545863815</v>
      </c>
      <c r="L10" s="19">
        <v>1386293.22</v>
      </c>
      <c r="M10" s="51"/>
      <c r="N10" s="53" t="s">
        <v>21</v>
      </c>
      <c r="O10" s="54"/>
      <c r="R10" s="2">
        <v>690965</v>
      </c>
      <c r="S10" s="2">
        <f>R10/0.85-0.01</f>
        <v>812899.99</v>
      </c>
    </row>
    <row r="11" spans="1:19" s="2" customFormat="1" ht="21" customHeight="1">
      <c r="A11" s="17">
        <v>6</v>
      </c>
      <c r="B11" s="17">
        <v>44</v>
      </c>
      <c r="C11" s="17">
        <v>302</v>
      </c>
      <c r="D11" s="17">
        <v>3</v>
      </c>
      <c r="E11" s="18" t="s">
        <v>22</v>
      </c>
      <c r="F11" s="17">
        <v>3</v>
      </c>
      <c r="G11" s="19">
        <v>143.44</v>
      </c>
      <c r="H11" s="20">
        <v>24.39999999999999</v>
      </c>
      <c r="I11" s="20">
        <v>119.04</v>
      </c>
      <c r="J11" s="51">
        <f>L11/G11</f>
        <v>6442.373814835471</v>
      </c>
      <c r="K11" s="51">
        <f>L11/I11</f>
        <v>7762.887264784946</v>
      </c>
      <c r="L11" s="19">
        <v>924094.1</v>
      </c>
      <c r="M11" s="51"/>
      <c r="N11" s="53" t="s">
        <v>21</v>
      </c>
      <c r="O11" s="54"/>
      <c r="R11" s="2">
        <v>832663</v>
      </c>
      <c r="S11" s="2">
        <f>R11/0.85-0.01</f>
        <v>979603.5194117647</v>
      </c>
    </row>
    <row r="12" spans="1:21" s="2" customFormat="1" ht="21" customHeight="1">
      <c r="A12" s="21" t="s">
        <v>23</v>
      </c>
      <c r="B12" s="22"/>
      <c r="C12" s="22"/>
      <c r="D12" s="22"/>
      <c r="E12" s="22"/>
      <c r="F12" s="23"/>
      <c r="G12" s="24">
        <f>SUM(G6:G11)</f>
        <v>944.22</v>
      </c>
      <c r="H12" s="24">
        <f>SUM(H6:H11)</f>
        <v>160.62</v>
      </c>
      <c r="I12" s="24">
        <f>SUM(I6:I11)</f>
        <v>783.5999999999999</v>
      </c>
      <c r="J12" s="51">
        <f>L12/G12</f>
        <v>8238.650356908345</v>
      </c>
      <c r="K12" s="55">
        <f>L12/I12</f>
        <v>9927.384430832057</v>
      </c>
      <c r="L12" s="55">
        <f>SUM(L6:L11)</f>
        <v>7779098.439999999</v>
      </c>
      <c r="M12" s="55"/>
      <c r="N12" s="53"/>
      <c r="O12" s="56"/>
      <c r="P12" s="2">
        <v>11181.473347173423</v>
      </c>
      <c r="Q12" s="2">
        <v>13473.365551878078</v>
      </c>
      <c r="R12" s="2">
        <f>G12*P13</f>
        <v>9052130.443139998</v>
      </c>
      <c r="S12" s="2">
        <f>SUM(S6:S11)</f>
        <v>5494056.410588236</v>
      </c>
      <c r="U12" s="2">
        <f>L12-U13</f>
        <v>-1749289.961600001</v>
      </c>
    </row>
    <row r="13" spans="1:21" s="2" customFormat="1" ht="31.5" customHeight="1">
      <c r="A13" s="25" t="s">
        <v>24</v>
      </c>
      <c r="B13" s="26"/>
      <c r="C13" s="26"/>
      <c r="D13" s="26"/>
      <c r="E13" s="26"/>
      <c r="F13" s="26"/>
      <c r="G13" s="27"/>
      <c r="H13" s="28"/>
      <c r="I13" s="27"/>
      <c r="J13" s="57"/>
      <c r="K13" s="57"/>
      <c r="L13" s="57"/>
      <c r="M13" s="26"/>
      <c r="N13" s="26"/>
      <c r="O13" s="58"/>
      <c r="P13" s="2">
        <f>10091.46*0.95</f>
        <v>9586.886999999999</v>
      </c>
      <c r="Q13" s="64"/>
      <c r="R13" s="2">
        <f>L12-R12</f>
        <v>-1273032.0031399997</v>
      </c>
      <c r="S13" s="2" t="e">
        <f>J10/#REF!</f>
        <v>#REF!</v>
      </c>
      <c r="T13" s="2">
        <f>10622.4*0.95</f>
        <v>10091.279999999999</v>
      </c>
      <c r="U13" s="2">
        <f>G12*T13</f>
        <v>9528388.4016</v>
      </c>
    </row>
    <row r="14" spans="1:15" s="2" customFormat="1" ht="66.75" customHeight="1">
      <c r="A14" s="29" t="s">
        <v>25</v>
      </c>
      <c r="B14" s="30"/>
      <c r="C14" s="30"/>
      <c r="D14" s="30"/>
      <c r="E14" s="30"/>
      <c r="F14" s="30"/>
      <c r="G14" s="31"/>
      <c r="H14" s="32"/>
      <c r="I14" s="31"/>
      <c r="J14" s="59"/>
      <c r="K14" s="59"/>
      <c r="L14" s="59"/>
      <c r="M14" s="30"/>
      <c r="N14" s="30"/>
      <c r="O14" s="30"/>
    </row>
    <row r="15" spans="1:15" s="2" customFormat="1" ht="18.75" customHeight="1">
      <c r="A15" s="33" t="s">
        <v>26</v>
      </c>
      <c r="B15" s="33"/>
      <c r="C15" s="33"/>
      <c r="D15" s="33"/>
      <c r="E15" s="33"/>
      <c r="F15" s="33"/>
      <c r="G15" s="34"/>
      <c r="H15" s="35"/>
      <c r="I15" s="34"/>
      <c r="J15" s="60"/>
      <c r="M15" s="33"/>
      <c r="N15" s="36"/>
      <c r="O15" s="36"/>
    </row>
    <row r="16" spans="1:15" s="2" customFormat="1" ht="18.75" customHeight="1">
      <c r="A16" s="33" t="s">
        <v>27</v>
      </c>
      <c r="B16" s="33"/>
      <c r="C16" s="33"/>
      <c r="D16" s="33"/>
      <c r="E16" s="33"/>
      <c r="F16" s="36"/>
      <c r="G16" s="37"/>
      <c r="H16" s="38"/>
      <c r="I16" s="37"/>
      <c r="J16" s="61"/>
      <c r="K16" s="42" t="s">
        <v>28</v>
      </c>
      <c r="L16" s="62"/>
      <c r="M16" s="33"/>
      <c r="N16" s="36"/>
      <c r="O16" s="36"/>
    </row>
    <row r="17" spans="1:12" s="2" customFormat="1" ht="18.75" customHeight="1">
      <c r="A17" s="33" t="s">
        <v>29</v>
      </c>
      <c r="B17" s="33"/>
      <c r="C17" s="33"/>
      <c r="D17" s="33"/>
      <c r="E17" s="33"/>
      <c r="G17" s="39"/>
      <c r="H17" s="40"/>
      <c r="I17" s="39"/>
      <c r="J17" s="63"/>
      <c r="K17" s="42" t="s">
        <v>30</v>
      </c>
      <c r="L17" s="62"/>
    </row>
    <row r="18" spans="7:12" s="2" customFormat="1" ht="24.75" customHeight="1">
      <c r="G18" s="39"/>
      <c r="H18" s="40"/>
      <c r="I18" s="39"/>
      <c r="J18" s="63"/>
      <c r="K18" s="63"/>
      <c r="L18" s="63"/>
    </row>
    <row r="19" spans="7:12" s="2" customFormat="1" ht="24.75" customHeight="1">
      <c r="G19" s="39"/>
      <c r="H19" s="40"/>
      <c r="I19" s="39"/>
      <c r="J19" s="63"/>
      <c r="K19" s="63"/>
      <c r="L19" s="63"/>
    </row>
    <row r="20" spans="7:12" s="2" customFormat="1" ht="24.75" customHeight="1">
      <c r="G20" s="39"/>
      <c r="H20" s="40"/>
      <c r="I20" s="39"/>
      <c r="J20" s="63"/>
      <c r="K20" s="63"/>
      <c r="L20" s="63"/>
    </row>
    <row r="21" spans="7:12" s="2" customFormat="1" ht="24.75" customHeight="1">
      <c r="G21" s="39"/>
      <c r="H21" s="40"/>
      <c r="I21" s="39"/>
      <c r="J21" s="63"/>
      <c r="K21" s="63"/>
      <c r="L21" s="63"/>
    </row>
    <row r="22" spans="7:12" s="2" customFormat="1" ht="24.75" customHeight="1">
      <c r="G22" s="39"/>
      <c r="H22" s="40"/>
      <c r="I22" s="39"/>
      <c r="J22" s="63"/>
      <c r="K22" s="63"/>
      <c r="L22" s="63"/>
    </row>
    <row r="23" spans="7:12" s="2" customFormat="1" ht="24.75" customHeight="1">
      <c r="G23" s="39"/>
      <c r="H23" s="40"/>
      <c r="I23" s="39"/>
      <c r="J23" s="63"/>
      <c r="K23" s="63"/>
      <c r="L23" s="63"/>
    </row>
    <row r="24" spans="7:12" s="2" customFormat="1" ht="24.75" customHeight="1">
      <c r="G24" s="39"/>
      <c r="H24" s="40"/>
      <c r="I24" s="39"/>
      <c r="J24" s="63"/>
      <c r="K24" s="63"/>
      <c r="L24" s="63"/>
    </row>
    <row r="25" spans="7:12" s="2" customFormat="1" ht="24.75" customHeight="1">
      <c r="G25" s="39"/>
      <c r="H25" s="40"/>
      <c r="I25" s="39"/>
      <c r="J25" s="63"/>
      <c r="K25" s="63"/>
      <c r="L25" s="63"/>
    </row>
    <row r="26" spans="7:12" s="2" customFormat="1" ht="30.75" customHeight="1">
      <c r="G26" s="39"/>
      <c r="H26" s="40"/>
      <c r="I26" s="39"/>
      <c r="J26" s="63"/>
      <c r="K26" s="63"/>
      <c r="L26" s="63"/>
    </row>
    <row r="27" ht="42" customHeight="1"/>
    <row r="28" ht="51.75" customHeight="1"/>
    <row r="29" ht="27" customHeight="1"/>
    <row r="30" ht="25.5" customHeight="1"/>
  </sheetData>
  <sheetProtection/>
  <autoFilter ref="A5:O17"/>
  <mergeCells count="24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1"/>
  </mergeCells>
  <printOptions/>
  <pageMargins left="0.4722222222222222" right="0.3145833333333333" top="0.3145833333333333" bottom="0.275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2023-03-17T06:49:30Z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9C061E808B9B4716AE99DBCFF552EB83</vt:lpwstr>
  </property>
</Properties>
</file>