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>
    <definedName name="_xlnm.Print_Titles" localSheetId="0">'附件2'!$1:$5</definedName>
    <definedName name="_xlnm._FilterDatabase" localSheetId="0" hidden="1">'附件2'!$A$5:$O$12</definedName>
  </definedNames>
  <calcPr fullCalcOnLoad="1"/>
</workbook>
</file>

<file path=xl/sharedStrings.xml><?xml version="1.0" encoding="utf-8"?>
<sst xmlns="http://schemas.openxmlformats.org/spreadsheetml/2006/main" count="41" uniqueCount="40">
  <si>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</si>
  <si>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</si>
  <si>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</si>
  <si>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</si>
  <si>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海伦源筑花园9、10、11号楼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</si>
  <si>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</si>
  <si>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</si>
  <si>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</si>
  <si>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</si>
  <si>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</si>
  <si>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</si>
  <si>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</si>
  <si>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</si>
  <si>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</si>
  <si>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</si>
  <si>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</si>
  <si>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</si>
  <si>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</si>
  <si>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</si>
  <si>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</si>
  <si>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</si>
  <si>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</si>
  <si>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</si>
  <si>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t xml:space="preserve">   本批销售住宅共1套，销售住宅总建筑面积：123.11㎡，套内面积：100.41㎡，分摊面积：22.70㎡，销售均价：5089.13元/㎡（建筑面积）、6239.65元/㎡（套内建筑面积）。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</si>
  <si>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</si>
  <si>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</si>
  <si>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</si>
  <si>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</si>
  <si>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</si>
  <si>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</si>
  <si>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r>
      <t>1</t>
    </r>
    <r>
      <rPr>
        <sz val="12"/>
        <rFont val="宋体"/>
        <family val="0"/>
      </rPr>
      <t>1月</t>
    </r>
  </si>
  <si>
    <t>2月</t>
  </si>
  <si>
    <t>5月</t>
  </si>
  <si>
    <t>8月</t>
  </si>
  <si>
    <t>11月</t>
  </si>
  <si>
    <t>4月</t>
  </si>
  <si>
    <t>7月</t>
  </si>
  <si>
    <t>10月</t>
  </si>
  <si>
    <t>备案面价（均价）</t>
  </si>
  <si>
    <t>可签约底价（均价）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</si>
</sst>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9" fillId="9" borderId="0" applyNumberFormat="0" applyBorder="0" applyAlignment="0" applyProtection="0"/>
    <xf numFmtId="0" fontId="15" fillId="0" borderId="5" applyNumberFormat="0" applyFill="0" applyAlignment="0" applyProtection="0"/>
    <xf numFmtId="0" fontId="29" fillId="10" borderId="0" applyNumberFormat="0" applyBorder="0" applyAlignment="0" applyProtection="0"/>
    <xf numFmtId="0" fontId="21" fillId="11" borderId="6" applyNumberFormat="0" applyAlignment="0" applyProtection="0"/>
    <xf numFmtId="0" fontId="22" fillId="11" borderId="1" applyNumberFormat="0" applyAlignment="0" applyProtection="0"/>
    <xf numFmtId="0" fontId="23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3.875" style="7" customWidth="1"/>
    <col min="2" max="3" width="7.875" style="7" customWidth="1"/>
    <col min="4" max="4" width="6.375" style="7" customWidth="1"/>
    <col min="5" max="5" width="9.125" style="7" customWidth="1"/>
    <col min="6" max="6" width="5.625" style="7" customWidth="1"/>
    <col min="7" max="7" width="9.625" style="7" customWidth="1"/>
    <col min="8" max="8" width="10.375" style="7" bestFit="1" customWidth="1"/>
    <col min="9" max="9" width="9.625" style="7" customWidth="1"/>
    <col min="10" max="10" width="10.625" style="7" customWidth="1"/>
    <col min="11" max="12" width="11.125" style="7" customWidth="1"/>
    <col min="13" max="13" width="9.125" style="7" customWidth="1"/>
    <col min="14" max="14" width="8.75390625" style="7" customWidth="1"/>
    <col min="15" max="15" width="7.625" style="7" customWidth="1"/>
    <col min="16" max="17" width="12.625" style="7" hidden="1" customWidth="1"/>
    <col min="18" max="18" width="13.75390625" style="7" hidden="1" customWidth="1"/>
    <col min="19" max="19" width="13.75390625" style="7" customWidth="1"/>
    <col min="20" max="20" width="13.75390625" style="7" bestFit="1" customWidth="1"/>
    <col min="21" max="16384" width="9.00390625" style="7" customWidth="1"/>
  </cols>
  <sheetData>
    <row r="1" spans="1:2" ht="24" customHeight="1">
      <c r="A1" s="8" t="s">
        <v>0</v>
      </c>
      <c r="B1" s="8"/>
    </row>
    <row r="2" spans="1:15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" customHeight="1">
      <c r="A3" s="10" t="s">
        <v>2</v>
      </c>
      <c r="B3" s="10"/>
      <c r="C3" s="10"/>
      <c r="D3" s="10"/>
      <c r="E3" s="10"/>
      <c r="F3" s="10"/>
      <c r="G3" s="11"/>
      <c r="H3" s="11"/>
      <c r="I3" s="10" t="s">
        <v>3</v>
      </c>
      <c r="K3" s="10" t="s">
        <v>4</v>
      </c>
      <c r="M3" s="11"/>
      <c r="N3" s="35"/>
      <c r="O3" s="35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36" t="s">
        <v>13</v>
      </c>
      <c r="J4" s="13" t="s">
        <v>14</v>
      </c>
      <c r="K4" s="13" t="s">
        <v>15</v>
      </c>
      <c r="L4" s="36" t="s">
        <v>16</v>
      </c>
      <c r="M4" s="36" t="s">
        <v>17</v>
      </c>
      <c r="N4" s="13" t="s">
        <v>18</v>
      </c>
      <c r="O4" s="12" t="s">
        <v>19</v>
      </c>
    </row>
    <row r="5" spans="1:15" ht="19.5" customHeight="1">
      <c r="A5" s="12"/>
      <c r="B5" s="13"/>
      <c r="C5" s="13"/>
      <c r="D5" s="13"/>
      <c r="E5" s="13"/>
      <c r="F5" s="13"/>
      <c r="G5" s="13"/>
      <c r="H5" s="13"/>
      <c r="I5" s="37"/>
      <c r="J5" s="13"/>
      <c r="K5" s="13"/>
      <c r="L5" s="37"/>
      <c r="M5" s="37"/>
      <c r="N5" s="13"/>
      <c r="O5" s="12"/>
    </row>
    <row r="6" spans="1:15" s="6" customFormat="1" ht="19.5" customHeight="1">
      <c r="A6" s="14">
        <v>1</v>
      </c>
      <c r="B6" s="14">
        <v>11</v>
      </c>
      <c r="C6" s="14">
        <v>102</v>
      </c>
      <c r="D6" s="14">
        <v>1</v>
      </c>
      <c r="E6" s="15" t="s">
        <v>20</v>
      </c>
      <c r="F6" s="14">
        <v>2.9</v>
      </c>
      <c r="G6" s="16">
        <v>123.11</v>
      </c>
      <c r="H6" s="16">
        <f>G6-I6</f>
        <v>22.700000000000003</v>
      </c>
      <c r="I6" s="38">
        <v>100.41</v>
      </c>
      <c r="J6" s="16">
        <f>L6/G6</f>
        <v>5089.132808057834</v>
      </c>
      <c r="K6" s="16">
        <f>L6/I6</f>
        <v>6239.6488397569965</v>
      </c>
      <c r="L6" s="16">
        <v>626523.14</v>
      </c>
      <c r="M6" s="39"/>
      <c r="N6" s="40" t="s">
        <v>21</v>
      </c>
      <c r="O6" s="41"/>
    </row>
    <row r="7" spans="1:19" s="6" customFormat="1" ht="24.75" customHeight="1">
      <c r="A7" s="17" t="s">
        <v>22</v>
      </c>
      <c r="B7" s="18"/>
      <c r="C7" s="18"/>
      <c r="D7" s="18"/>
      <c r="E7" s="18"/>
      <c r="F7" s="19"/>
      <c r="G7" s="20">
        <f>SUM(G6:G6)</f>
        <v>123.11</v>
      </c>
      <c r="H7" s="20">
        <f>SUM(H6:H6)</f>
        <v>22.700000000000003</v>
      </c>
      <c r="I7" s="20">
        <f>SUM(I6:I6)</f>
        <v>100.41</v>
      </c>
      <c r="J7" s="42">
        <f>L7/G7</f>
        <v>5089.132808057834</v>
      </c>
      <c r="K7" s="39">
        <f>L7/I7</f>
        <v>6239.6488397569965</v>
      </c>
      <c r="L7" s="20">
        <f>SUM(L6:L6)</f>
        <v>626523.14</v>
      </c>
      <c r="M7" s="20"/>
      <c r="N7" s="40" t="s">
        <v>21</v>
      </c>
      <c r="O7" s="43"/>
      <c r="P7" s="6">
        <f>6819.32*0.95+0.1</f>
        <v>6478.454</v>
      </c>
      <c r="Q7" s="6">
        <v>9161.75975327265</v>
      </c>
      <c r="R7" s="6">
        <f>P7*G7</f>
        <v>797562.47194</v>
      </c>
      <c r="S7" s="33"/>
    </row>
    <row r="8" spans="1:18" s="6" customFormat="1" ht="31.5" customHeight="1">
      <c r="A8" s="2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44"/>
      <c r="Q8" s="6" t="e">
        <f>J6/#REF!</f>
        <v>#REF!</v>
      </c>
      <c r="R8" s="6">
        <f>L7-R7</f>
        <v>-171039.33193999995</v>
      </c>
    </row>
    <row r="9" spans="1:15" s="6" customFormat="1" ht="69.75" customHeight="1">
      <c r="A9" s="23" t="s">
        <v>24</v>
      </c>
      <c r="B9" s="24"/>
      <c r="C9" s="24"/>
      <c r="D9" s="24"/>
      <c r="E9" s="24"/>
      <c r="F9" s="24"/>
      <c r="G9" s="25"/>
      <c r="H9" s="26"/>
      <c r="I9" s="25"/>
      <c r="J9" s="45"/>
      <c r="K9" s="45"/>
      <c r="L9" s="45"/>
      <c r="M9" s="24"/>
      <c r="N9" s="24"/>
      <c r="O9" s="24"/>
    </row>
    <row r="10" spans="1:15" s="6" customFormat="1" ht="21" customHeight="1">
      <c r="A10" s="27" t="s">
        <v>25</v>
      </c>
      <c r="B10" s="27"/>
      <c r="C10" s="27"/>
      <c r="D10" s="27"/>
      <c r="E10" s="27"/>
      <c r="F10" s="27"/>
      <c r="G10" s="28"/>
      <c r="H10" s="29"/>
      <c r="I10" s="28"/>
      <c r="J10" s="46"/>
      <c r="M10" s="27"/>
      <c r="N10" s="30"/>
      <c r="O10" s="30"/>
    </row>
    <row r="11" spans="1:15" s="6" customFormat="1" ht="21" customHeight="1">
      <c r="A11" s="27" t="s">
        <v>26</v>
      </c>
      <c r="B11" s="27"/>
      <c r="C11" s="27"/>
      <c r="D11" s="27"/>
      <c r="E11" s="27"/>
      <c r="F11" s="30"/>
      <c r="G11" s="31"/>
      <c r="H11" s="32"/>
      <c r="I11" s="31"/>
      <c r="J11" s="47"/>
      <c r="K11" s="11" t="s">
        <v>27</v>
      </c>
      <c r="L11" s="48"/>
      <c r="M11" s="27"/>
      <c r="N11" s="30"/>
      <c r="O11" s="30"/>
    </row>
    <row r="12" spans="1:12" s="6" customFormat="1" ht="21" customHeight="1">
      <c r="A12" s="27" t="s">
        <v>28</v>
      </c>
      <c r="B12" s="27"/>
      <c r="C12" s="27"/>
      <c r="D12" s="27"/>
      <c r="E12" s="27"/>
      <c r="G12" s="33"/>
      <c r="H12" s="34"/>
      <c r="I12" s="33"/>
      <c r="J12" s="49"/>
      <c r="K12" s="11" t="s">
        <v>29</v>
      </c>
      <c r="L12" s="48"/>
    </row>
    <row r="13" s="6" customFormat="1" ht="24.75" customHeight="1"/>
    <row r="14" s="6" customFormat="1" ht="24.75" customHeight="1"/>
    <row r="15" s="6" customFormat="1" ht="24.75" customHeight="1"/>
    <row r="16" s="6" customFormat="1" ht="24.75" customHeight="1"/>
    <row r="17" s="6" customFormat="1" ht="24.75" customHeight="1"/>
    <row r="18" s="6" customFormat="1" ht="24.75" customHeight="1"/>
    <row r="19" s="6" customFormat="1" ht="24.75" customHeight="1"/>
    <row r="20" s="6" customFormat="1" ht="24.75" customHeight="1"/>
    <row r="21" s="6" customFormat="1" ht="30.75" customHeight="1"/>
    <row r="22" ht="42" customHeight="1"/>
    <row r="23" ht="51.75" customHeight="1"/>
    <row r="24" ht="27" customHeight="1"/>
    <row r="25" ht="25.5" customHeight="1"/>
  </sheetData>
  <sheetProtection/>
  <autoFilter ref="A5:O12"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275" bottom="0.2361111111111111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1:K13"/>
  <sheetViews>
    <sheetView workbookViewId="0" topLeftCell="A1">
      <selection activeCell="I15" sqref="I15"/>
    </sheetView>
  </sheetViews>
  <sheetFormatPr defaultColWidth="9.00390625" defaultRowHeight="14.25"/>
  <cols>
    <col min="2" max="2" width="19.25390625" style="0" customWidth="1"/>
    <col min="5" max="5" width="11.625" style="0" bestFit="1" customWidth="1"/>
    <col min="8" max="8" width="10.50390625" style="0" bestFit="1" customWidth="1"/>
  </cols>
  <sheetData>
    <row r="11" spans="2:11" ht="14.25">
      <c r="B11" s="1"/>
      <c r="C11" s="2" t="s">
        <v>30</v>
      </c>
      <c r="D11" s="2" t="s">
        <v>31</v>
      </c>
      <c r="E11" s="2" t="s">
        <v>32</v>
      </c>
      <c r="F11" s="2" t="s">
        <v>33</v>
      </c>
      <c r="G11" s="2" t="s">
        <v>34</v>
      </c>
      <c r="H11" s="3">
        <v>44927</v>
      </c>
      <c r="I11" s="2" t="s">
        <v>35</v>
      </c>
      <c r="J11" s="2" t="s">
        <v>36</v>
      </c>
      <c r="K11" s="2" t="s">
        <v>37</v>
      </c>
    </row>
    <row r="12" spans="2:11" ht="14.25">
      <c r="B12" s="2" t="s">
        <v>38</v>
      </c>
      <c r="C12" s="1">
        <v>8715</v>
      </c>
      <c r="D12" s="4">
        <f aca="true" t="shared" si="0" ref="D12:K12">C12*0.95</f>
        <v>8279.25</v>
      </c>
      <c r="E12" s="4">
        <f t="shared" si="0"/>
        <v>7865.287499999999</v>
      </c>
      <c r="F12" s="4">
        <f t="shared" si="0"/>
        <v>7472.023124999999</v>
      </c>
      <c r="G12" s="4">
        <f t="shared" si="0"/>
        <v>7098.421968749998</v>
      </c>
      <c r="H12" s="4">
        <f t="shared" si="0"/>
        <v>6743.500870312498</v>
      </c>
      <c r="I12" s="4">
        <f t="shared" si="0"/>
        <v>6406.325826796872</v>
      </c>
      <c r="J12" s="4">
        <f t="shared" si="0"/>
        <v>6086.0095354570285</v>
      </c>
      <c r="K12" s="4">
        <f t="shared" si="0"/>
        <v>5781.709058684177</v>
      </c>
    </row>
    <row r="13" spans="2:11" ht="14.25">
      <c r="B13" s="2" t="s">
        <v>39</v>
      </c>
      <c r="C13" s="4">
        <f aca="true" t="shared" si="1" ref="C13:K13">C12*0.85</f>
        <v>7407.75</v>
      </c>
      <c r="D13" s="4">
        <f t="shared" si="1"/>
        <v>7037.3625</v>
      </c>
      <c r="E13" s="4">
        <f t="shared" si="1"/>
        <v>6685.494374999999</v>
      </c>
      <c r="F13" s="4">
        <f t="shared" si="1"/>
        <v>6351.2196562499985</v>
      </c>
      <c r="G13" s="4">
        <f t="shared" si="1"/>
        <v>6033.658673437498</v>
      </c>
      <c r="H13" s="4">
        <f t="shared" si="1"/>
        <v>5731.975739765623</v>
      </c>
      <c r="I13" s="4">
        <f t="shared" si="1"/>
        <v>5445.376952777341</v>
      </c>
      <c r="J13" s="4">
        <f t="shared" si="1"/>
        <v>5173.1081051384745</v>
      </c>
      <c r="K13" s="5">
        <f t="shared" si="1"/>
        <v>4914.45269988155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2023-04-12T10:56:58Z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8B2B08EF9728407F92C6C6E1BC502E1A_13</vt:lpwstr>
  </property>
</Properties>
</file>