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<sst xmlns="http://schemas.openxmlformats.org/spreadsheetml/2006/main" count="38" uniqueCount="31">
  <si>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</si>
  <si>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</si>
  <si>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</si>
  <si>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</si>
  <si>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海伦源筑花园31、32、33号楼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</si>
  <si>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</si>
  <si>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</si>
  <si>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</si>
  <si>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</si>
  <si>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</si>
  <si>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</si>
  <si>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</si>
  <si>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</si>
  <si>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</si>
  <si>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</si>
  <si>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</si>
  <si>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</si>
  <si>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</si>
  <si>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</si>
  <si>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</si>
  <si>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</si>
  <si>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</si>
  <si>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</si>
  <si>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</si>
  <si>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本批销售住宅共5套，销售住宅总建筑面积：772.01㎡，套内面积：641.44㎡，分摊面积：130.57㎡，销售均价：8160.18元/㎡（建筑面积）、9821.25元/㎡（套内建筑面积）。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</si>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</sst>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4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18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2">
      <selection activeCell="N14" sqref="N14"/>
    </sheetView>
  </sheetViews>
  <sheetFormatPr defaultColWidth="9.00390625" defaultRowHeight="14.25"/>
  <cols>
    <col min="1" max="1" width="3.875" style="3" customWidth="1"/>
    <col min="2" max="2" width="7.125" style="3" customWidth="1"/>
    <col min="3" max="3" width="6.00390625" style="3" customWidth="1"/>
    <col min="4" max="4" width="6.375" style="3" customWidth="1"/>
    <col min="5" max="5" width="9.125" style="3" customWidth="1"/>
    <col min="6" max="6" width="5.625" style="3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4" customWidth="1"/>
    <col min="11" max="11" width="11.75390625" style="4" customWidth="1"/>
    <col min="12" max="12" width="11.125" style="4" customWidth="1"/>
    <col min="13" max="13" width="9.875" style="3" customWidth="1"/>
    <col min="14" max="14" width="7.875" style="3" customWidth="1"/>
    <col min="15" max="15" width="7.625" style="3" customWidth="1"/>
    <col min="16" max="16" width="13.75390625" style="3" hidden="1" customWidth="1"/>
    <col min="17" max="17" width="9.00390625" style="3" hidden="1" customWidth="1"/>
    <col min="18" max="18" width="13.875" style="3" hidden="1" customWidth="1"/>
    <col min="19" max="22" width="9.00390625" style="3" hidden="1" customWidth="1"/>
    <col min="23" max="23" width="14.625" style="4" customWidth="1"/>
    <col min="24" max="24" width="12.625" style="3" bestFit="1" customWidth="1"/>
    <col min="25" max="25" width="11.50390625" style="3" bestFit="1" customWidth="1"/>
    <col min="26" max="16384" width="9.00390625" style="3" customWidth="1"/>
  </cols>
  <sheetData>
    <row r="1" spans="1:2" ht="20.25">
      <c r="A1" s="5" t="s">
        <v>0</v>
      </c>
      <c r="B1" s="5"/>
    </row>
    <row r="2" spans="1:15" ht="25.5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7"/>
      <c r="L2" s="7"/>
      <c r="M2" s="6"/>
      <c r="N2" s="6"/>
      <c r="O2" s="6"/>
    </row>
    <row r="3" spans="1:15" ht="14.25">
      <c r="A3" s="8" t="s">
        <v>2</v>
      </c>
      <c r="B3" s="8"/>
      <c r="C3" s="8"/>
      <c r="D3" s="8"/>
      <c r="E3" s="8"/>
      <c r="F3" s="8"/>
      <c r="G3" s="8"/>
      <c r="H3" s="9"/>
      <c r="I3" s="8" t="s">
        <v>3</v>
      </c>
      <c r="K3" s="8" t="s">
        <v>4</v>
      </c>
      <c r="M3" s="33"/>
      <c r="N3" s="34"/>
      <c r="O3" s="34"/>
    </row>
    <row r="4" spans="1:15" ht="27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12</v>
      </c>
      <c r="I4" s="35" t="s">
        <v>13</v>
      </c>
      <c r="J4" s="12" t="s">
        <v>14</v>
      </c>
      <c r="K4" s="12" t="s">
        <v>15</v>
      </c>
      <c r="L4" s="36" t="s">
        <v>16</v>
      </c>
      <c r="M4" s="35" t="s">
        <v>17</v>
      </c>
      <c r="N4" s="11" t="s">
        <v>18</v>
      </c>
      <c r="O4" s="10" t="s">
        <v>19</v>
      </c>
    </row>
    <row r="5" spans="1:15" ht="14.25">
      <c r="A5" s="10"/>
      <c r="B5" s="11"/>
      <c r="C5" s="11"/>
      <c r="D5" s="11"/>
      <c r="E5" s="11"/>
      <c r="F5" s="11"/>
      <c r="G5" s="11"/>
      <c r="H5" s="12"/>
      <c r="I5" s="37"/>
      <c r="J5" s="12"/>
      <c r="K5" s="12"/>
      <c r="L5" s="38"/>
      <c r="M5" s="37"/>
      <c r="N5" s="11"/>
      <c r="O5" s="10"/>
    </row>
    <row r="6" spans="1:23" s="2" customFormat="1" ht="18.75" customHeight="1">
      <c r="A6" s="13">
        <v>1</v>
      </c>
      <c r="B6" s="13">
        <v>31</v>
      </c>
      <c r="C6" s="13">
        <v>201</v>
      </c>
      <c r="D6" s="13">
        <v>2</v>
      </c>
      <c r="E6" s="14" t="s">
        <v>20</v>
      </c>
      <c r="F6" s="13">
        <v>3</v>
      </c>
      <c r="G6" s="15">
        <v>171.1</v>
      </c>
      <c r="H6" s="16">
        <v>28.94</v>
      </c>
      <c r="I6" s="16">
        <v>142.16</v>
      </c>
      <c r="J6" s="15">
        <f aca="true" t="shared" si="0" ref="J6:J11">L6/G6</f>
        <v>8938.33430742256</v>
      </c>
      <c r="K6" s="15">
        <f aca="true" t="shared" si="1" ref="K6:K11">L6/I6</f>
        <v>10757.941755768148</v>
      </c>
      <c r="L6" s="15">
        <v>1529349</v>
      </c>
      <c r="M6" s="15"/>
      <c r="N6" s="39" t="s">
        <v>21</v>
      </c>
      <c r="O6" s="40"/>
      <c r="R6" s="44">
        <f>L6*1.095</f>
        <v>1674637.155</v>
      </c>
      <c r="S6" s="45">
        <f>R6/I6</f>
        <v>11779.946222566123</v>
      </c>
      <c r="T6" s="2">
        <v>2192100.99577785</v>
      </c>
      <c r="U6" s="45">
        <f>T6/G6</f>
        <v>12811.811781284921</v>
      </c>
      <c r="W6" s="32"/>
    </row>
    <row r="7" spans="1:23" s="2" customFormat="1" ht="18.75" customHeight="1">
      <c r="A7" s="17">
        <v>2</v>
      </c>
      <c r="B7" s="13">
        <v>31</v>
      </c>
      <c r="C7" s="13">
        <v>301</v>
      </c>
      <c r="D7" s="13">
        <v>3</v>
      </c>
      <c r="E7" s="14" t="s">
        <v>22</v>
      </c>
      <c r="F7" s="13">
        <v>3</v>
      </c>
      <c r="G7" s="15">
        <v>143.27</v>
      </c>
      <c r="H7" s="16">
        <v>24.23</v>
      </c>
      <c r="I7" s="16">
        <v>119.04</v>
      </c>
      <c r="J7" s="15">
        <f t="shared" si="0"/>
        <v>7388.969358553778</v>
      </c>
      <c r="K7" s="15">
        <f t="shared" si="1"/>
        <v>8892.957325268815</v>
      </c>
      <c r="L7" s="15">
        <v>1058617.64</v>
      </c>
      <c r="M7" s="15"/>
      <c r="N7" s="39" t="s">
        <v>21</v>
      </c>
      <c r="O7" s="40"/>
      <c r="Q7" s="2">
        <v>968566</v>
      </c>
      <c r="R7" s="44">
        <f>L7*1.095</f>
        <v>1159186.3157999997</v>
      </c>
      <c r="S7" s="45">
        <f>R7/I7</f>
        <v>9737.788271169353</v>
      </c>
      <c r="T7" s="46">
        <f>Q7/0.8501</f>
        <v>1139355.3699564757</v>
      </c>
      <c r="U7" s="45">
        <f>T7/G7</f>
        <v>7952.504850676873</v>
      </c>
      <c r="W7" s="32"/>
    </row>
    <row r="8" spans="1:23" s="2" customFormat="1" ht="18.75" customHeight="1">
      <c r="A8" s="13">
        <v>3</v>
      </c>
      <c r="B8" s="13">
        <v>32</v>
      </c>
      <c r="C8" s="13">
        <v>201</v>
      </c>
      <c r="D8" s="13">
        <v>2</v>
      </c>
      <c r="E8" s="14" t="s">
        <v>20</v>
      </c>
      <c r="F8" s="13">
        <v>3</v>
      </c>
      <c r="G8" s="15">
        <v>171.1</v>
      </c>
      <c r="H8" s="16">
        <v>28.94</v>
      </c>
      <c r="I8" s="16">
        <v>142.16</v>
      </c>
      <c r="J8" s="15">
        <f t="shared" si="0"/>
        <v>8997.948568088837</v>
      </c>
      <c r="K8" s="15">
        <f t="shared" si="1"/>
        <v>10829.691896454699</v>
      </c>
      <c r="L8" s="15">
        <v>1539549</v>
      </c>
      <c r="M8" s="15"/>
      <c r="N8" s="39" t="s">
        <v>21</v>
      </c>
      <c r="O8" s="40"/>
      <c r="R8" s="44">
        <f>L8*1.095</f>
        <v>1685806.155</v>
      </c>
      <c r="S8" s="45">
        <f>R8/I8</f>
        <v>11858.512626617896</v>
      </c>
      <c r="T8" s="2">
        <v>2192224.80446415</v>
      </c>
      <c r="U8" s="45">
        <f>T8/G8</f>
        <v>12812.535385529809</v>
      </c>
      <c r="W8" s="32"/>
    </row>
    <row r="9" spans="1:23" s="2" customFormat="1" ht="18.75" customHeight="1">
      <c r="A9" s="13">
        <v>4</v>
      </c>
      <c r="B9" s="13">
        <v>33</v>
      </c>
      <c r="C9" s="13">
        <v>301</v>
      </c>
      <c r="D9" s="13">
        <v>3</v>
      </c>
      <c r="E9" s="14" t="s">
        <v>22</v>
      </c>
      <c r="F9" s="13">
        <v>3</v>
      </c>
      <c r="G9" s="15">
        <v>143.27</v>
      </c>
      <c r="H9" s="16">
        <v>24.23</v>
      </c>
      <c r="I9" s="16">
        <v>119.04</v>
      </c>
      <c r="J9" s="15">
        <f t="shared" si="0"/>
        <v>7802.117749703356</v>
      </c>
      <c r="K9" s="15">
        <f t="shared" si="1"/>
        <v>9390.200016801075</v>
      </c>
      <c r="L9" s="15">
        <v>1117809.41</v>
      </c>
      <c r="M9" s="15"/>
      <c r="N9" s="39" t="s">
        <v>21</v>
      </c>
      <c r="O9" s="40"/>
      <c r="R9" s="44">
        <f>L9*1.098</f>
        <v>1227354.73218</v>
      </c>
      <c r="S9" s="45">
        <f>R9/I9</f>
        <v>10310.43961844758</v>
      </c>
      <c r="T9" s="2">
        <v>1835507.6841022</v>
      </c>
      <c r="U9" s="45">
        <f>T9/G9</f>
        <v>12811.528471432957</v>
      </c>
      <c r="W9" s="32"/>
    </row>
    <row r="10" spans="1:23" s="2" customFormat="1" ht="18.75" customHeight="1">
      <c r="A10" s="17">
        <v>5</v>
      </c>
      <c r="B10" s="13">
        <v>33</v>
      </c>
      <c r="C10" s="13">
        <v>302</v>
      </c>
      <c r="D10" s="13">
        <v>3</v>
      </c>
      <c r="E10" s="14" t="s">
        <v>22</v>
      </c>
      <c r="F10" s="13">
        <v>3</v>
      </c>
      <c r="G10" s="15">
        <v>143.27</v>
      </c>
      <c r="H10" s="16">
        <v>24.23</v>
      </c>
      <c r="I10" s="16">
        <v>119.04</v>
      </c>
      <c r="J10" s="15">
        <f t="shared" si="0"/>
        <v>7359.654079709638</v>
      </c>
      <c r="K10" s="15">
        <f t="shared" si="1"/>
        <v>8857.6750672043</v>
      </c>
      <c r="L10" s="15">
        <v>1054417.64</v>
      </c>
      <c r="M10" s="15"/>
      <c r="N10" s="39" t="s">
        <v>21</v>
      </c>
      <c r="O10" s="40"/>
      <c r="R10" s="44">
        <f>L10*1.098</f>
        <v>1157750.5687199999</v>
      </c>
      <c r="S10" s="45">
        <f>R10/I10</f>
        <v>9725.727223790322</v>
      </c>
      <c r="T10" s="2">
        <v>1835674.02837238</v>
      </c>
      <c r="U10" s="45">
        <f>T10/G10</f>
        <v>12812.689525876875</v>
      </c>
      <c r="W10" s="32"/>
    </row>
    <row r="11" spans="1:23" s="2" customFormat="1" ht="18.75" customHeight="1">
      <c r="A11" s="18" t="s">
        <v>23</v>
      </c>
      <c r="B11" s="19"/>
      <c r="C11" s="19"/>
      <c r="D11" s="19"/>
      <c r="E11" s="19"/>
      <c r="F11" s="20"/>
      <c r="G11" s="21">
        <f>SUM(G6:G10)</f>
        <v>772.01</v>
      </c>
      <c r="H11" s="21">
        <f>SUM(H6:H10)</f>
        <v>130.57</v>
      </c>
      <c r="I11" s="21">
        <f>SUM(I6:I10)</f>
        <v>641.4399999999999</v>
      </c>
      <c r="J11" s="15">
        <f t="shared" si="0"/>
        <v>8160.182756700042</v>
      </c>
      <c r="K11" s="21">
        <f t="shared" si="1"/>
        <v>9821.250140309305</v>
      </c>
      <c r="L11" s="21">
        <f>SUM(L6:L10)</f>
        <v>6299742.6899999995</v>
      </c>
      <c r="M11" s="21"/>
      <c r="N11" s="39"/>
      <c r="O11" s="41"/>
      <c r="R11" s="47">
        <f>SUM(R6:R10)</f>
        <v>6904734.9267</v>
      </c>
      <c r="T11" s="2">
        <f>SUM(T6:T10)</f>
        <v>9194862.882673055</v>
      </c>
      <c r="W11" s="32"/>
    </row>
    <row r="12" spans="1:23" s="2" customFormat="1" ht="29.25" customHeight="1">
      <c r="A12" s="22" t="s">
        <v>24</v>
      </c>
      <c r="B12" s="23"/>
      <c r="C12" s="23"/>
      <c r="D12" s="23"/>
      <c r="E12" s="23"/>
      <c r="F12" s="23"/>
      <c r="G12" s="23"/>
      <c r="H12" s="24"/>
      <c r="I12" s="23"/>
      <c r="J12" s="24"/>
      <c r="K12" s="24"/>
      <c r="L12" s="24"/>
      <c r="M12" s="23"/>
      <c r="N12" s="23"/>
      <c r="O12" s="42"/>
      <c r="P12" s="2">
        <v>9516.35</v>
      </c>
      <c r="R12" s="2">
        <f>P12*G11</f>
        <v>7346717.3635</v>
      </c>
      <c r="T12" s="2">
        <f>T11/G11</f>
        <v>11910.289870174032</v>
      </c>
      <c r="W12" s="32"/>
    </row>
    <row r="13" spans="1:23" s="2" customFormat="1" ht="66" customHeight="1">
      <c r="A13" s="25" t="s">
        <v>25</v>
      </c>
      <c r="B13" s="26"/>
      <c r="C13" s="26"/>
      <c r="D13" s="26"/>
      <c r="E13" s="26"/>
      <c r="F13" s="26"/>
      <c r="G13" s="26"/>
      <c r="H13" s="27"/>
      <c r="I13" s="26"/>
      <c r="J13" s="27"/>
      <c r="K13" s="27"/>
      <c r="L13" s="27"/>
      <c r="M13" s="26"/>
      <c r="N13" s="26"/>
      <c r="O13" s="26"/>
      <c r="P13" s="2">
        <f>L11-R12</f>
        <v>-1046974.6735000005</v>
      </c>
      <c r="Q13" s="2" t="e">
        <f>J7/#REF!</f>
        <v>#REF!</v>
      </c>
      <c r="R13" s="2">
        <f>R11/G11</f>
        <v>8943.841306071165</v>
      </c>
      <c r="W13" s="32"/>
    </row>
    <row r="14" spans="1:23" s="2" customFormat="1" ht="15" customHeight="1">
      <c r="A14" s="28" t="s">
        <v>26</v>
      </c>
      <c r="B14" s="28"/>
      <c r="C14" s="28"/>
      <c r="D14" s="28"/>
      <c r="E14" s="28"/>
      <c r="F14" s="28"/>
      <c r="G14" s="28"/>
      <c r="H14" s="29"/>
      <c r="I14" s="28"/>
      <c r="J14" s="29"/>
      <c r="M14" s="28"/>
      <c r="N14" s="30"/>
      <c r="O14" s="30"/>
      <c r="T14" s="2">
        <v>11076.88</v>
      </c>
      <c r="W14" s="32"/>
    </row>
    <row r="15" spans="1:23" s="2" customFormat="1" ht="15" customHeight="1">
      <c r="A15" s="28" t="s">
        <v>27</v>
      </c>
      <c r="B15" s="28"/>
      <c r="C15" s="28"/>
      <c r="D15" s="28"/>
      <c r="E15" s="28"/>
      <c r="F15" s="30"/>
      <c r="G15" s="30"/>
      <c r="H15" s="31"/>
      <c r="I15" s="30"/>
      <c r="J15" s="31"/>
      <c r="K15" s="33" t="s">
        <v>28</v>
      </c>
      <c r="L15" s="43"/>
      <c r="M15" s="28"/>
      <c r="N15" s="30"/>
      <c r="O15" s="30"/>
      <c r="W15" s="32"/>
    </row>
    <row r="16" spans="1:23" s="2" customFormat="1" ht="15" customHeight="1">
      <c r="A16" s="28" t="s">
        <v>29</v>
      </c>
      <c r="B16" s="28"/>
      <c r="C16" s="28"/>
      <c r="D16" s="28"/>
      <c r="E16" s="28"/>
      <c r="H16" s="32"/>
      <c r="J16" s="32"/>
      <c r="K16" s="33" t="s">
        <v>30</v>
      </c>
      <c r="L16" s="43"/>
      <c r="W16" s="32"/>
    </row>
    <row r="17" spans="8:23" s="2" customFormat="1" ht="14.25">
      <c r="H17" s="32"/>
      <c r="J17" s="32"/>
      <c r="K17" s="32"/>
      <c r="L17" s="32"/>
      <c r="W17" s="32"/>
    </row>
    <row r="18" spans="8:23" s="2" customFormat="1" ht="14.25">
      <c r="H18" s="32"/>
      <c r="J18" s="32"/>
      <c r="K18" s="32"/>
      <c r="L18" s="32"/>
      <c r="W18" s="32"/>
    </row>
    <row r="19" spans="8:23" s="2" customFormat="1" ht="14.25">
      <c r="H19" s="32"/>
      <c r="J19" s="32"/>
      <c r="K19" s="32"/>
      <c r="L19" s="32"/>
      <c r="W19" s="32"/>
    </row>
    <row r="20" spans="8:23" s="2" customFormat="1" ht="14.25">
      <c r="H20" s="32"/>
      <c r="J20" s="32"/>
      <c r="K20" s="32"/>
      <c r="L20" s="32"/>
      <c r="W20" s="32"/>
    </row>
    <row r="21" spans="8:23" s="2" customFormat="1" ht="14.25">
      <c r="H21" s="32"/>
      <c r="J21" s="32"/>
      <c r="K21" s="32"/>
      <c r="L21" s="32"/>
      <c r="W21" s="32"/>
    </row>
    <row r="22" spans="8:23" s="2" customFormat="1" ht="14.25">
      <c r="H22" s="32"/>
      <c r="J22" s="32"/>
      <c r="K22" s="32"/>
      <c r="L22" s="32"/>
      <c r="W22" s="32"/>
    </row>
    <row r="23" spans="8:23" s="2" customFormat="1" ht="14.25">
      <c r="H23" s="32"/>
      <c r="J23" s="32"/>
      <c r="K23" s="32"/>
      <c r="L23" s="32"/>
      <c r="W23" s="32"/>
    </row>
    <row r="24" spans="8:23" s="2" customFormat="1" ht="14.25">
      <c r="H24" s="32"/>
      <c r="J24" s="32"/>
      <c r="K24" s="32"/>
      <c r="L24" s="32"/>
      <c r="W24" s="32"/>
    </row>
    <row r="25" spans="8:23" s="2" customFormat="1" ht="14.25">
      <c r="H25" s="32"/>
      <c r="J25" s="32"/>
      <c r="K25" s="32"/>
      <c r="L25" s="32"/>
      <c r="W25" s="32"/>
    </row>
  </sheetData>
  <sheetProtection/>
  <mergeCells count="24">
    <mergeCell ref="A1:B1"/>
    <mergeCell ref="A2:O2"/>
    <mergeCell ref="A11:F11"/>
    <mergeCell ref="A12:O12"/>
    <mergeCell ref="A13:O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0"/>
  </mergeCells>
  <printOptions/>
  <pageMargins left="0.4722222222222222" right="0.3145833333333333" top="0.3145833333333333" bottom="0.27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27" sqref="A27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2023-04-12T10:03:35Z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B9369502D6C04C02BB2FE1F380B370E3_13</vt:lpwstr>
  </property>
</Properties>
</file>