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附件2" sheetId="1" r:id="rId1"/>
  </sheets>
  <definedNames>
    <definedName name="_xlnm.Print_Titles" localSheetId="0">'附件2'!$1:$5</definedName>
  </definedNames>
  <calcPr fullCalcOnLoad="1"/>
</workbook>
</file>

<file path=xl/sharedStrings.xml><?xml version="1.0" encoding="utf-8"?>
<sst xmlns="http://schemas.openxmlformats.org/spreadsheetml/2006/main" count="40" uniqueCount="31">
  <si>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</si>
  <si>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</si>
  <si>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</si>
  <si>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</si>
  <si>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海伦源筑花园51、52号楼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</si>
  <si>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</si>
  <si>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</si>
  <si>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</si>
  <si>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</si>
  <si>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</si>
  <si>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</si>
  <si>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</si>
  <si>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</si>
  <si>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</si>
  <si>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</si>
  <si>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</si>
  <si>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</si>
  <si>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</si>
  <si>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</si>
  <si>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</si>
  <si>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</si>
  <si>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</si>
  <si>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三房二厅</t>
  </si>
  <si>
    <t>本批楼栋总面积/均价</t>
  </si>
  <si>
    <t xml:space="preserve">   本批销售住宅共6套，销售住宅总建筑面积：970.90㎡，分摊面积：164.18㎡，套内面积：806.72㎡，销售均价：8218.06元/㎡（建筑面积）。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</si>
  <si>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2.上述“价格”指毛坯房价格（不含室内装修）,有备注的除外。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</si>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</sst>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2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0"/>
    </font>
    <font>
      <sz val="10"/>
      <color indexed="8"/>
      <name val="宋体"/>
      <family val="0"/>
    </font>
    <font>
      <sz val="12"/>
      <name val="Times New Roman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9" fillId="3" borderId="0" applyNumberFormat="0" applyBorder="0" applyAlignment="0" applyProtection="0"/>
    <xf numFmtId="0" fontId="18" fillId="4" borderId="1" applyNumberFormat="0" applyAlignment="0" applyProtection="0"/>
    <xf numFmtId="0" fontId="27" fillId="5" borderId="2" applyNumberFormat="0" applyAlignment="0" applyProtection="0"/>
    <xf numFmtId="0" fontId="11" fillId="6" borderId="0" applyNumberFormat="0" applyBorder="0" applyAlignment="0" applyProtection="0"/>
    <xf numFmtId="0" fontId="24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9" fillId="7" borderId="0" applyNumberFormat="0" applyBorder="0" applyAlignment="0" applyProtection="0"/>
    <xf numFmtId="41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25" fillId="0" borderId="5" applyNumberFormat="0" applyFill="0" applyAlignment="0" applyProtection="0"/>
    <xf numFmtId="0" fontId="10" fillId="0" borderId="6" applyNumberFormat="0" applyFill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13" fillId="2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6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9" fillId="11" borderId="0" applyNumberFormat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0" fillId="12" borderId="8" applyNumberFormat="0" applyFont="0" applyAlignment="0" applyProtection="0"/>
    <xf numFmtId="0" fontId="13" fillId="4" borderId="0" applyNumberFormat="0" applyBorder="0" applyAlignment="0" applyProtection="0"/>
    <xf numFmtId="0" fontId="22" fillId="3" borderId="0" applyNumberFormat="0" applyBorder="0" applyAlignment="0" applyProtection="0"/>
    <xf numFmtId="0" fontId="9" fillId="13" borderId="0" applyNumberFormat="0" applyBorder="0" applyAlignment="0" applyProtection="0"/>
    <xf numFmtId="0" fontId="20" fillId="8" borderId="0" applyNumberFormat="0" applyBorder="0" applyAlignment="0" applyProtection="0"/>
    <xf numFmtId="0" fontId="26" fillId="4" borderId="9" applyNumberFormat="0" applyAlignment="0" applyProtection="0"/>
    <xf numFmtId="0" fontId="13" fillId="14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9" fontId="0" fillId="0" borderId="0" applyFont="0" applyFill="0" applyBorder="0" applyAlignment="0" applyProtection="0"/>
    <xf numFmtId="0" fontId="13" fillId="11" borderId="0" applyNumberFormat="0" applyBorder="0" applyAlignment="0" applyProtection="0"/>
    <xf numFmtId="44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9" fillId="16" borderId="0" applyNumberFormat="0" applyBorder="0" applyAlignment="0" applyProtection="0"/>
    <xf numFmtId="0" fontId="15" fillId="11" borderId="9" applyNumberFormat="0" applyAlignment="0" applyProtection="0"/>
    <xf numFmtId="0" fontId="9" fillId="4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9" fillId="1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176" fontId="0" fillId="0" borderId="13" xfId="0" applyNumberFormat="1" applyFill="1" applyBorder="1" applyAlignment="1">
      <alignment vertical="center" wrapText="1"/>
    </xf>
    <xf numFmtId="0" fontId="0" fillId="0" borderId="14" xfId="0" applyFill="1" applyBorder="1" applyAlignment="1">
      <alignment horizontal="left" vertical="center"/>
    </xf>
    <xf numFmtId="176" fontId="0" fillId="0" borderId="14" xfId="0" applyNumberForma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176" fontId="0" fillId="0" borderId="13" xfId="0" applyNumberFormat="1" applyBorder="1" applyAlignment="1">
      <alignment vertical="center" wrapText="1"/>
    </xf>
    <xf numFmtId="176" fontId="0" fillId="0" borderId="14" xfId="0" applyNumberFormat="1" applyBorder="1" applyAlignment="1">
      <alignment horizontal="left" vertical="center"/>
    </xf>
    <xf numFmtId="176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9" fontId="28" fillId="0" borderId="17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18" borderId="0" xfId="0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常规_偷面积且带花园产品定价模板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workbookViewId="0" topLeftCell="A1">
      <selection activeCell="V3" sqref="V3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5.625" style="0" customWidth="1"/>
    <col min="7" max="7" width="9.625" style="2" customWidth="1"/>
    <col min="8" max="8" width="10.375" style="3" bestFit="1" customWidth="1"/>
    <col min="9" max="9" width="9.625" style="2" customWidth="1"/>
    <col min="10" max="10" width="10.625" style="4" customWidth="1"/>
    <col min="11" max="11" width="11.125" style="4" customWidth="1"/>
    <col min="12" max="12" width="14.375" style="4" customWidth="1"/>
    <col min="13" max="13" width="9.875" style="0" customWidth="1"/>
    <col min="14" max="14" width="8.75390625" style="0" customWidth="1"/>
    <col min="15" max="15" width="7.625" style="0" customWidth="1"/>
    <col min="16" max="17" width="12.625" style="0" hidden="1" customWidth="1"/>
    <col min="18" max="19" width="13.75390625" style="0" hidden="1" customWidth="1"/>
    <col min="20" max="21" width="12.625" style="0" hidden="1" customWidth="1"/>
    <col min="22" max="23" width="12.625" style="0" bestFit="1" customWidth="1"/>
  </cols>
  <sheetData>
    <row r="1" spans="1:2" ht="18" customHeight="1">
      <c r="A1" s="5" t="s">
        <v>0</v>
      </c>
      <c r="B1" s="5"/>
    </row>
    <row r="2" spans="1:15" ht="24.75" customHeight="1">
      <c r="A2" s="6" t="s">
        <v>1</v>
      </c>
      <c r="B2" s="6"/>
      <c r="C2" s="6"/>
      <c r="D2" s="6"/>
      <c r="E2" s="6"/>
      <c r="F2" s="6"/>
      <c r="G2" s="18"/>
      <c r="H2" s="19"/>
      <c r="I2" s="18"/>
      <c r="J2" s="40"/>
      <c r="K2" s="40"/>
      <c r="L2" s="40"/>
      <c r="M2" s="6"/>
      <c r="N2" s="6"/>
      <c r="O2" s="6"/>
    </row>
    <row r="3" spans="1:15" ht="18.75" customHeight="1">
      <c r="A3" s="7" t="s">
        <v>2</v>
      </c>
      <c r="B3" s="7"/>
      <c r="C3" s="7"/>
      <c r="D3" s="7"/>
      <c r="E3" s="7"/>
      <c r="F3" s="7"/>
      <c r="G3" s="20"/>
      <c r="H3" s="21"/>
      <c r="I3" s="20" t="s">
        <v>3</v>
      </c>
      <c r="K3" s="20" t="s">
        <v>4</v>
      </c>
      <c r="M3" s="52"/>
      <c r="N3" s="55"/>
      <c r="O3" s="55"/>
    </row>
    <row r="4" spans="1:15" ht="30" customHeight="1">
      <c r="A4" s="8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22" t="s">
        <v>11</v>
      </c>
      <c r="H4" s="23" t="s">
        <v>12</v>
      </c>
      <c r="I4" s="41" t="s">
        <v>13</v>
      </c>
      <c r="J4" s="42" t="s">
        <v>14</v>
      </c>
      <c r="K4" s="42" t="s">
        <v>15</v>
      </c>
      <c r="L4" s="43" t="s">
        <v>16</v>
      </c>
      <c r="M4" s="56" t="s">
        <v>17</v>
      </c>
      <c r="N4" s="9" t="s">
        <v>18</v>
      </c>
      <c r="O4" s="8" t="s">
        <v>19</v>
      </c>
    </row>
    <row r="5" spans="1:17" ht="15.75">
      <c r="A5" s="8"/>
      <c r="B5" s="9"/>
      <c r="C5" s="9"/>
      <c r="D5" s="9"/>
      <c r="E5" s="9"/>
      <c r="F5" s="9"/>
      <c r="G5" s="22"/>
      <c r="H5" s="23"/>
      <c r="I5" s="44"/>
      <c r="J5" s="42"/>
      <c r="K5" s="42"/>
      <c r="L5" s="45"/>
      <c r="M5" s="57"/>
      <c r="N5" s="9"/>
      <c r="O5" s="8"/>
      <c r="Q5" t="e">
        <f>#REF!*1.6</f>
        <v>#REF!</v>
      </c>
    </row>
    <row r="6" spans="1:22" s="1" customFormat="1" ht="21" customHeight="1">
      <c r="A6" s="10">
        <v>1</v>
      </c>
      <c r="B6" s="10">
        <v>51</v>
      </c>
      <c r="C6" s="10">
        <v>201</v>
      </c>
      <c r="D6" s="10">
        <v>2</v>
      </c>
      <c r="E6" s="24" t="s">
        <v>20</v>
      </c>
      <c r="F6" s="10">
        <v>2.9</v>
      </c>
      <c r="G6" s="25">
        <v>171.09</v>
      </c>
      <c r="H6" s="26">
        <v>28.93</v>
      </c>
      <c r="I6" s="26">
        <v>142.16</v>
      </c>
      <c r="J6" s="46">
        <f aca="true" t="shared" si="0" ref="J6:J12">L6/G6</f>
        <v>8355.34040563446</v>
      </c>
      <c r="K6" s="46">
        <f aca="true" t="shared" si="1" ref="K6:K12">L6/I6</f>
        <v>10055.678038829488</v>
      </c>
      <c r="L6" s="25">
        <v>1429515.19</v>
      </c>
      <c r="M6" s="46"/>
      <c r="N6" s="58" t="s">
        <v>21</v>
      </c>
      <c r="O6" s="59"/>
      <c r="P6" s="1">
        <v>701314</v>
      </c>
      <c r="R6" s="1">
        <f aca="true" t="shared" si="2" ref="R6:R11">P6/0.85-0.1</f>
        <v>825075.1941176471</v>
      </c>
      <c r="S6" s="1">
        <f aca="true" t="shared" si="3" ref="S6:S12">L6-R6</f>
        <v>604439.9958823528</v>
      </c>
      <c r="V6" s="64"/>
    </row>
    <row r="7" spans="1:22" s="1" customFormat="1" ht="21" customHeight="1">
      <c r="A7" s="10">
        <v>2</v>
      </c>
      <c r="B7" s="10">
        <v>51</v>
      </c>
      <c r="C7" s="10">
        <v>202</v>
      </c>
      <c r="D7" s="10">
        <v>2</v>
      </c>
      <c r="E7" s="24" t="s">
        <v>20</v>
      </c>
      <c r="F7" s="10">
        <v>2.9</v>
      </c>
      <c r="G7" s="25">
        <v>171.09</v>
      </c>
      <c r="H7" s="26">
        <v>28.93</v>
      </c>
      <c r="I7" s="26">
        <v>142.16</v>
      </c>
      <c r="J7" s="46">
        <f t="shared" si="0"/>
        <v>8441.689870828219</v>
      </c>
      <c r="K7" s="46">
        <f t="shared" si="1"/>
        <v>10159.59988745076</v>
      </c>
      <c r="L7" s="25">
        <v>1444288.72</v>
      </c>
      <c r="M7" s="46"/>
      <c r="N7" s="58" t="s">
        <v>21</v>
      </c>
      <c r="O7" s="59"/>
      <c r="P7" s="1">
        <v>773278</v>
      </c>
      <c r="R7" s="1">
        <f t="shared" si="2"/>
        <v>909738.7235294118</v>
      </c>
      <c r="S7" s="1">
        <f t="shared" si="3"/>
        <v>534549.9964705881</v>
      </c>
      <c r="V7" s="64"/>
    </row>
    <row r="8" spans="1:22" s="1" customFormat="1" ht="21" customHeight="1">
      <c r="A8" s="10">
        <v>3</v>
      </c>
      <c r="B8" s="10">
        <v>51</v>
      </c>
      <c r="C8" s="10">
        <v>302</v>
      </c>
      <c r="D8" s="10">
        <v>3</v>
      </c>
      <c r="E8" s="24" t="s">
        <v>22</v>
      </c>
      <c r="F8" s="10">
        <v>2.9</v>
      </c>
      <c r="G8" s="25">
        <v>143.27</v>
      </c>
      <c r="H8" s="26">
        <v>24.23</v>
      </c>
      <c r="I8" s="26">
        <v>119.04</v>
      </c>
      <c r="J8" s="46">
        <f t="shared" si="0"/>
        <v>8018.508829482794</v>
      </c>
      <c r="K8" s="46">
        <f t="shared" si="1"/>
        <v>9650.636424731183</v>
      </c>
      <c r="L8" s="25">
        <v>1148811.76</v>
      </c>
      <c r="M8" s="60"/>
      <c r="N8" s="58" t="s">
        <v>21</v>
      </c>
      <c r="O8" s="59"/>
      <c r="P8" s="1">
        <v>861260</v>
      </c>
      <c r="R8" s="1">
        <f t="shared" si="2"/>
        <v>1013246.9588235294</v>
      </c>
      <c r="S8" s="1">
        <f t="shared" si="3"/>
        <v>135564.8011764706</v>
      </c>
      <c r="V8" s="64"/>
    </row>
    <row r="9" spans="1:22" s="1" customFormat="1" ht="21" customHeight="1">
      <c r="A9" s="10">
        <v>4</v>
      </c>
      <c r="B9" s="10">
        <v>52</v>
      </c>
      <c r="C9" s="10">
        <v>201</v>
      </c>
      <c r="D9" s="10">
        <v>2</v>
      </c>
      <c r="E9" s="24" t="s">
        <v>20</v>
      </c>
      <c r="F9" s="10">
        <v>2.9</v>
      </c>
      <c r="G9" s="25">
        <v>171.09</v>
      </c>
      <c r="H9" s="26">
        <v>28.93</v>
      </c>
      <c r="I9" s="26">
        <v>142.16</v>
      </c>
      <c r="J9" s="46">
        <f t="shared" si="0"/>
        <v>8642.454497632825</v>
      </c>
      <c r="K9" s="46">
        <f t="shared" si="1"/>
        <v>10401.220737197524</v>
      </c>
      <c r="L9" s="25">
        <v>1478637.54</v>
      </c>
      <c r="M9" s="46"/>
      <c r="N9" s="58" t="s">
        <v>21</v>
      </c>
      <c r="O9" s="59"/>
      <c r="P9" s="1">
        <v>777221</v>
      </c>
      <c r="R9" s="1">
        <f t="shared" si="2"/>
        <v>914377.5470588235</v>
      </c>
      <c r="S9" s="1">
        <f t="shared" si="3"/>
        <v>564259.9929411765</v>
      </c>
      <c r="V9" s="64"/>
    </row>
    <row r="10" spans="1:22" s="1" customFormat="1" ht="21" customHeight="1">
      <c r="A10" s="10">
        <v>5</v>
      </c>
      <c r="B10" s="10">
        <v>52</v>
      </c>
      <c r="C10" s="10">
        <v>202</v>
      </c>
      <c r="D10" s="10">
        <v>2</v>
      </c>
      <c r="E10" s="24" t="s">
        <v>20</v>
      </c>
      <c r="F10" s="10">
        <v>2.9</v>
      </c>
      <c r="G10" s="25">
        <v>171.09</v>
      </c>
      <c r="H10" s="26">
        <v>28.93</v>
      </c>
      <c r="I10" s="26">
        <v>142.16</v>
      </c>
      <c r="J10" s="46">
        <f t="shared" si="0"/>
        <v>8351.45525746683</v>
      </c>
      <c r="K10" s="46">
        <f t="shared" si="1"/>
        <v>10051.002250984806</v>
      </c>
      <c r="L10" s="25">
        <v>1428850.48</v>
      </c>
      <c r="M10" s="46"/>
      <c r="N10" s="58" t="s">
        <v>21</v>
      </c>
      <c r="O10" s="59"/>
      <c r="P10" s="1">
        <v>700868</v>
      </c>
      <c r="R10" s="1">
        <f t="shared" si="2"/>
        <v>824550.4882352941</v>
      </c>
      <c r="S10" s="1">
        <f t="shared" si="3"/>
        <v>604299.9917647059</v>
      </c>
      <c r="V10" s="64"/>
    </row>
    <row r="11" spans="1:22" s="1" customFormat="1" ht="21" customHeight="1">
      <c r="A11" s="10">
        <v>6</v>
      </c>
      <c r="B11" s="10">
        <v>52</v>
      </c>
      <c r="C11" s="10">
        <v>302</v>
      </c>
      <c r="D11" s="10">
        <v>3</v>
      </c>
      <c r="E11" s="24" t="s">
        <v>22</v>
      </c>
      <c r="F11" s="10">
        <v>2.9</v>
      </c>
      <c r="G11" s="25">
        <v>143.27</v>
      </c>
      <c r="H11" s="26">
        <v>24.23</v>
      </c>
      <c r="I11" s="26">
        <v>119.04</v>
      </c>
      <c r="J11" s="46">
        <f t="shared" si="0"/>
        <v>7320.525999860403</v>
      </c>
      <c r="K11" s="46">
        <f t="shared" si="1"/>
        <v>8810.582661290322</v>
      </c>
      <c r="L11" s="25">
        <v>1048811.76</v>
      </c>
      <c r="M11" s="46"/>
      <c r="N11" s="58" t="s">
        <v>21</v>
      </c>
      <c r="O11" s="59"/>
      <c r="P11" s="1">
        <v>808284</v>
      </c>
      <c r="R11" s="1">
        <f t="shared" si="2"/>
        <v>950922.2529411765</v>
      </c>
      <c r="S11" s="1">
        <f t="shared" si="3"/>
        <v>97889.50705882348</v>
      </c>
      <c r="V11" s="64"/>
    </row>
    <row r="12" spans="1:22" s="1" customFormat="1" ht="21" customHeight="1">
      <c r="A12" s="11" t="s">
        <v>23</v>
      </c>
      <c r="B12" s="12"/>
      <c r="C12" s="12"/>
      <c r="D12" s="12"/>
      <c r="E12" s="12"/>
      <c r="F12" s="27"/>
      <c r="G12" s="28">
        <f>SUM(G6:G11)</f>
        <v>970.9000000000001</v>
      </c>
      <c r="H12" s="28">
        <f>SUM(H6:H11)</f>
        <v>164.18</v>
      </c>
      <c r="I12" s="28">
        <f>SUM(I6:I11)</f>
        <v>806.7199999999999</v>
      </c>
      <c r="J12" s="46">
        <f t="shared" si="0"/>
        <v>8218.061025852301</v>
      </c>
      <c r="K12" s="47">
        <f t="shared" si="1"/>
        <v>9890.563578441095</v>
      </c>
      <c r="L12" s="47">
        <f>SUM(L6:L11)</f>
        <v>7978915.449999999</v>
      </c>
      <c r="M12" s="47"/>
      <c r="N12" s="58"/>
      <c r="O12" s="61"/>
      <c r="P12" s="1">
        <f>R12/G12</f>
        <v>9583.847</v>
      </c>
      <c r="R12" s="1">
        <f>P13*G12</f>
        <v>9304957.0523</v>
      </c>
      <c r="S12" s="1">
        <f t="shared" si="3"/>
        <v>-1326041.6023000013</v>
      </c>
      <c r="U12" s="1">
        <f>L12-U13</f>
        <v>-1815766.4750000015</v>
      </c>
      <c r="V12" s="64"/>
    </row>
    <row r="13" spans="1:21" s="1" customFormat="1" ht="31.5" customHeight="1">
      <c r="A13" s="13" t="s">
        <v>24</v>
      </c>
      <c r="B13" s="14"/>
      <c r="C13" s="14"/>
      <c r="D13" s="14"/>
      <c r="E13" s="14"/>
      <c r="F13" s="14"/>
      <c r="G13" s="29"/>
      <c r="H13" s="30"/>
      <c r="I13" s="29"/>
      <c r="J13" s="48"/>
      <c r="K13" s="48"/>
      <c r="L13" s="48"/>
      <c r="M13" s="14"/>
      <c r="N13" s="14"/>
      <c r="O13" s="62"/>
      <c r="P13" s="1">
        <f>10088.26*0.95</f>
        <v>9583.847</v>
      </c>
      <c r="Q13" s="63" t="e">
        <f>J7/#REF!</f>
        <v>#REF!</v>
      </c>
      <c r="R13" s="1">
        <f>L12-R12</f>
        <v>-1326041.6023000013</v>
      </c>
      <c r="T13" s="1">
        <f>10619.2*0.95</f>
        <v>10088.24</v>
      </c>
      <c r="U13" s="1">
        <f>10088.25*G12</f>
        <v>9794681.925</v>
      </c>
    </row>
    <row r="14" spans="1:15" s="1" customFormat="1" ht="63.75" customHeight="1">
      <c r="A14" s="15" t="s">
        <v>25</v>
      </c>
      <c r="B14" s="16"/>
      <c r="C14" s="16"/>
      <c r="D14" s="16"/>
      <c r="E14" s="16"/>
      <c r="F14" s="16"/>
      <c r="G14" s="31"/>
      <c r="H14" s="32"/>
      <c r="I14" s="31"/>
      <c r="J14" s="49"/>
      <c r="K14" s="49"/>
      <c r="L14" s="49"/>
      <c r="M14" s="16"/>
      <c r="N14" s="16"/>
      <c r="O14" s="16"/>
    </row>
    <row r="15" spans="1:15" s="1" customFormat="1" ht="15.75" customHeight="1">
      <c r="A15" s="17" t="s">
        <v>26</v>
      </c>
      <c r="B15" s="17"/>
      <c r="C15" s="17"/>
      <c r="D15" s="17"/>
      <c r="E15" s="17"/>
      <c r="F15" s="17"/>
      <c r="G15" s="33"/>
      <c r="H15" s="34"/>
      <c r="I15" s="33"/>
      <c r="J15" s="50"/>
      <c r="M15" s="17"/>
      <c r="N15" s="35"/>
      <c r="O15" s="35"/>
    </row>
    <row r="16" spans="1:15" s="1" customFormat="1" ht="15.75" customHeight="1">
      <c r="A16" s="17" t="s">
        <v>27</v>
      </c>
      <c r="B16" s="17"/>
      <c r="C16" s="17"/>
      <c r="D16" s="17"/>
      <c r="E16" s="17"/>
      <c r="F16" s="35"/>
      <c r="G16" s="36"/>
      <c r="H16" s="37"/>
      <c r="I16" s="36"/>
      <c r="J16" s="51"/>
      <c r="K16" s="52" t="s">
        <v>28</v>
      </c>
      <c r="L16" s="53"/>
      <c r="M16" s="17"/>
      <c r="N16" s="35"/>
      <c r="O16" s="35"/>
    </row>
    <row r="17" spans="1:12" s="1" customFormat="1" ht="15.75" customHeight="1">
      <c r="A17" s="17" t="s">
        <v>29</v>
      </c>
      <c r="B17" s="17"/>
      <c r="C17" s="17"/>
      <c r="D17" s="17"/>
      <c r="E17" s="17"/>
      <c r="G17" s="38"/>
      <c r="H17" s="39"/>
      <c r="I17" s="38"/>
      <c r="J17" s="54"/>
      <c r="K17" s="52" t="s">
        <v>30</v>
      </c>
      <c r="L17" s="53"/>
    </row>
    <row r="18" spans="7:12" s="1" customFormat="1" ht="24.75" customHeight="1">
      <c r="G18" s="38"/>
      <c r="H18" s="39"/>
      <c r="I18" s="38"/>
      <c r="J18" s="54"/>
      <c r="K18" s="54"/>
      <c r="L18" s="54"/>
    </row>
    <row r="19" spans="7:12" s="1" customFormat="1" ht="24.75" customHeight="1">
      <c r="G19" s="38"/>
      <c r="H19" s="39"/>
      <c r="I19" s="38"/>
      <c r="J19" s="54"/>
      <c r="K19" s="54"/>
      <c r="L19" s="54"/>
    </row>
    <row r="20" spans="7:12" s="1" customFormat="1" ht="24.75" customHeight="1">
      <c r="G20" s="38"/>
      <c r="H20" s="39"/>
      <c r="I20" s="38"/>
      <c r="J20" s="54"/>
      <c r="K20" s="54"/>
      <c r="L20" s="54"/>
    </row>
    <row r="21" spans="7:12" s="1" customFormat="1" ht="24.75" customHeight="1">
      <c r="G21" s="38"/>
      <c r="H21" s="39"/>
      <c r="I21" s="38"/>
      <c r="J21" s="54"/>
      <c r="K21" s="54"/>
      <c r="L21" s="54"/>
    </row>
    <row r="22" spans="7:12" s="1" customFormat="1" ht="24.75" customHeight="1">
      <c r="G22" s="38"/>
      <c r="H22" s="39"/>
      <c r="I22" s="38"/>
      <c r="J22" s="54"/>
      <c r="K22" s="54"/>
      <c r="L22" s="54"/>
    </row>
    <row r="23" spans="7:12" s="1" customFormat="1" ht="24.75" customHeight="1">
      <c r="G23" s="38"/>
      <c r="H23" s="39"/>
      <c r="I23" s="38"/>
      <c r="J23" s="54"/>
      <c r="K23" s="54"/>
      <c r="L23" s="54"/>
    </row>
    <row r="24" spans="7:12" s="1" customFormat="1" ht="24.75" customHeight="1">
      <c r="G24" s="38"/>
      <c r="H24" s="39"/>
      <c r="I24" s="38"/>
      <c r="J24" s="54"/>
      <c r="K24" s="54"/>
      <c r="L24" s="54"/>
    </row>
    <row r="25" spans="7:12" s="1" customFormat="1" ht="24.75" customHeight="1">
      <c r="G25" s="38"/>
      <c r="H25" s="39"/>
      <c r="I25" s="38"/>
      <c r="J25" s="54"/>
      <c r="K25" s="54"/>
      <c r="L25" s="54"/>
    </row>
    <row r="26" spans="7:12" s="1" customFormat="1" ht="30.75" customHeight="1">
      <c r="G26" s="38"/>
      <c r="H26" s="39"/>
      <c r="I26" s="38"/>
      <c r="J26" s="54"/>
      <c r="K26" s="54"/>
      <c r="L26" s="54"/>
    </row>
    <row r="27" ht="42" customHeight="1"/>
    <row r="28" ht="51.75" customHeight="1"/>
    <row r="29" ht="27" customHeight="1"/>
    <row r="30" ht="25.5" customHeight="1"/>
  </sheetData>
  <sheetProtection/>
  <mergeCells count="23">
    <mergeCell ref="A1:B1"/>
    <mergeCell ref="A2:O2"/>
    <mergeCell ref="A12:F12"/>
    <mergeCell ref="A13:O13"/>
    <mergeCell ref="A14:O14"/>
    <mergeCell ref="A15:E15"/>
    <mergeCell ref="A16:E16"/>
    <mergeCell ref="A17:E1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3145833333333333" bottom="0.3541666666666667" header="0.19652777777777777" footer="0.19652777777777777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2016-10-10T15:02:16Z</cp:lastPrinted>
  <dcterms:created xsi:type="dcterms:W3CDTF">2011-04-26T10:07:47Z</dcterms:created>
  <dcterms:modified xsi:type="dcterms:W3CDTF">2023-12-11T15:23:24Z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2052-11.8.2.9339</vt:lpwstr>
  </property>
  <property fmtid="{D5CDD505-2E9C-101B-9397-08002B2CF9AE}" pid="3" name="I">
    <vt:lpwstr>3E0C1EC7E6F14078B60D1FC03E704029_13</vt:lpwstr>
  </property>
  <property fmtid="{D5CDD505-2E9C-101B-9397-08002B2CF9AE}" pid="4" name="퀀_generated_2.-2147483648">
    <vt:i4>2052</vt:i4>
  </property>
</Properties>
</file>