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<sst xmlns="http://schemas.openxmlformats.org/spreadsheetml/2006/main" count="99" uniqueCount="30">
  <si>
    <t>附件2</t>
  </si>
  <si>
    <t>清远市新建商品住房销售价格备案表</t>
  </si>
  <si>
    <t>房地产开发企业名称或中介服务机构名称：清远市清新区恒裕房地产开发有限公司</t>
  </si>
  <si>
    <t>项目(楼盘)名称：凯旋美域8幢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</si>
  <si>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</si>
  <si>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</si>
  <si>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</si>
  <si>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</si>
  <si>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</si>
  <si>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</si>
  <si>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</si>
  <si>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</si>
  <si>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</si>
  <si>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</si>
  <si>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</si>
  <si>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</si>
  <si>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</si>
  <si>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</si>
  <si>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</si>
  <si>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8幢</t>
  </si>
  <si>
    <t>四房两厅两卫</t>
  </si>
  <si>
    <t>未售</t>
  </si>
  <si>
    <t>本楼栋总面积/均价</t>
  </si>
  <si>
    <t xml:space="preserve"> 本栋销售住宅共68套，已售44套，待售24套，待售住宅总建筑面积：3433.95㎡，分摊面积：549.00㎡，套内面积：2884.95㎡，销售均价：6091.39元/㎡（建筑面积）。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</si>
  <si>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</si>
  <si>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</si>
  <si>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企业物价元： 梁焕嫦</t>
  </si>
  <si>
    <t>价格举报投诉电话：12345</t>
  </si>
  <si>
    <t>企业投诉电话：13553986882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</si>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</sst>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177" fontId="0" fillId="33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77" fontId="52" fillId="33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177" fontId="51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0" fillId="0" borderId="13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14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100" workbookViewId="0" topLeftCell="A1">
      <pane ySplit="5" topLeftCell="A21" activePane="bottomLeft" state="frozen"/>
      <selection pane="bottomLeft" activeCell="A31" sqref="A31:O31"/>
    </sheetView>
  </sheetViews>
  <sheetFormatPr defaultColWidth="9.00390625" defaultRowHeight="14.25"/>
  <cols>
    <col min="1" max="1" width="4.75390625" style="1" customWidth="1"/>
    <col min="2" max="2" width="8.75390625" style="1" customWidth="1"/>
    <col min="3" max="3" width="6.625" style="1" customWidth="1"/>
    <col min="4" max="4" width="8.00390625" style="1" customWidth="1"/>
    <col min="5" max="5" width="11.875" style="3" customWidth="1"/>
    <col min="6" max="6" width="7.375" style="2" customWidth="1"/>
    <col min="7" max="7" width="10.125" style="3" customWidth="1"/>
    <col min="8" max="8" width="10.875" style="1" customWidth="1"/>
    <col min="10" max="10" width="11.375" style="0" customWidth="1"/>
    <col min="11" max="11" width="9.375" style="0" bestFit="1" customWidth="1"/>
    <col min="12" max="12" width="11.625" style="0" customWidth="1"/>
    <col min="13" max="13" width="8.00390625" style="0" customWidth="1"/>
    <col min="14" max="14" width="6.25390625" style="0" customWidth="1"/>
    <col min="15" max="15" width="5.125" style="0" customWidth="1"/>
    <col min="16" max="16" width="12.625" style="0" bestFit="1" customWidth="1"/>
    <col min="18" max="18" width="11.50390625" style="0" bestFit="1" customWidth="1"/>
  </cols>
  <sheetData>
    <row r="1" spans="1:12" ht="14.25">
      <c r="A1" s="4" t="s">
        <v>0</v>
      </c>
      <c r="B1" s="4"/>
      <c r="C1"/>
      <c r="D1"/>
      <c r="E1"/>
      <c r="F1"/>
      <c r="G1"/>
      <c r="H1"/>
      <c r="J1" s="28"/>
      <c r="K1" s="28"/>
      <c r="L1" s="28"/>
    </row>
    <row r="2" spans="1:15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29"/>
      <c r="K2" s="29"/>
      <c r="L2" s="29"/>
      <c r="M2" s="5"/>
      <c r="N2" s="5"/>
      <c r="O2" s="5"/>
    </row>
    <row r="3" spans="1:15" ht="14.25">
      <c r="A3" s="6" t="s">
        <v>2</v>
      </c>
      <c r="B3" s="6"/>
      <c r="C3" s="6"/>
      <c r="D3" s="6"/>
      <c r="E3" s="6"/>
      <c r="F3" s="6"/>
      <c r="G3" s="7"/>
      <c r="H3" s="7"/>
      <c r="I3" s="6" t="s">
        <v>3</v>
      </c>
      <c r="J3" s="30"/>
      <c r="K3" s="30"/>
      <c r="L3" s="28"/>
      <c r="M3" s="7"/>
      <c r="N3" s="31"/>
      <c r="O3" s="31"/>
    </row>
    <row r="4" spans="1:15" ht="14.2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32" t="s">
        <v>12</v>
      </c>
      <c r="J4" s="33" t="s">
        <v>13</v>
      </c>
      <c r="K4" s="33" t="s">
        <v>14</v>
      </c>
      <c r="L4" s="34" t="s">
        <v>15</v>
      </c>
      <c r="M4" s="32" t="s">
        <v>16</v>
      </c>
      <c r="N4" s="9" t="s">
        <v>17</v>
      </c>
      <c r="O4" s="8" t="s">
        <v>18</v>
      </c>
    </row>
    <row r="5" spans="1:15" ht="14.25">
      <c r="A5" s="8"/>
      <c r="B5" s="9"/>
      <c r="C5" s="9"/>
      <c r="D5" s="9"/>
      <c r="E5" s="9"/>
      <c r="F5" s="9"/>
      <c r="G5" s="9"/>
      <c r="H5" s="9"/>
      <c r="I5" s="35"/>
      <c r="J5" s="33"/>
      <c r="K5" s="33"/>
      <c r="L5" s="36"/>
      <c r="M5" s="35"/>
      <c r="N5" s="9"/>
      <c r="O5" s="8"/>
    </row>
    <row r="6" spans="1:16" ht="27">
      <c r="A6" s="10">
        <v>1</v>
      </c>
      <c r="B6" s="11" t="s">
        <v>19</v>
      </c>
      <c r="C6" s="12">
        <v>1801</v>
      </c>
      <c r="D6" s="12">
        <v>18</v>
      </c>
      <c r="E6" s="11" t="s">
        <v>20</v>
      </c>
      <c r="F6" s="10">
        <v>3</v>
      </c>
      <c r="G6" s="13">
        <v>143.16</v>
      </c>
      <c r="H6" s="13">
        <v>22.89</v>
      </c>
      <c r="I6" s="13">
        <v>120.27</v>
      </c>
      <c r="J6" s="13">
        <f aca="true" t="shared" si="0" ref="J6:J12">8050*0.78</f>
        <v>6279</v>
      </c>
      <c r="K6" s="13">
        <f aca="true" t="shared" si="1" ref="K6:K33">L6/I6</f>
        <v>7474.03043152906</v>
      </c>
      <c r="L6" s="37">
        <f aca="true" t="shared" si="2" ref="L6:L32">J6*G6</f>
        <v>898901.64</v>
      </c>
      <c r="M6" s="37"/>
      <c r="N6" s="38" t="s">
        <v>21</v>
      </c>
      <c r="O6" s="39"/>
      <c r="P6" s="40"/>
    </row>
    <row r="7" spans="1:16" ht="27">
      <c r="A7" s="10">
        <v>2</v>
      </c>
      <c r="B7" s="11" t="s">
        <v>19</v>
      </c>
      <c r="C7" s="12">
        <v>1701</v>
      </c>
      <c r="D7" s="12">
        <v>17</v>
      </c>
      <c r="E7" s="11" t="s">
        <v>20</v>
      </c>
      <c r="F7" s="10">
        <v>3</v>
      </c>
      <c r="G7" s="13">
        <v>143.16</v>
      </c>
      <c r="H7" s="13">
        <v>22.89</v>
      </c>
      <c r="I7" s="13">
        <v>120.27</v>
      </c>
      <c r="J7" s="13">
        <f t="shared" si="0"/>
        <v>6279</v>
      </c>
      <c r="K7" s="13">
        <f t="shared" si="1"/>
        <v>7474.03043152906</v>
      </c>
      <c r="L7" s="37">
        <f t="shared" si="2"/>
        <v>898901.64</v>
      </c>
      <c r="M7" s="37"/>
      <c r="N7" s="38" t="s">
        <v>21</v>
      </c>
      <c r="O7" s="39"/>
      <c r="P7" s="40"/>
    </row>
    <row r="8" spans="1:16" ht="27">
      <c r="A8" s="10">
        <v>3</v>
      </c>
      <c r="B8" s="11" t="s">
        <v>19</v>
      </c>
      <c r="C8" s="12">
        <v>1601</v>
      </c>
      <c r="D8" s="12">
        <v>16</v>
      </c>
      <c r="E8" s="11" t="s">
        <v>20</v>
      </c>
      <c r="F8" s="10">
        <v>3</v>
      </c>
      <c r="G8" s="13">
        <v>143.16</v>
      </c>
      <c r="H8" s="13">
        <v>22.89</v>
      </c>
      <c r="I8" s="13">
        <v>120.27</v>
      </c>
      <c r="J8" s="13">
        <f t="shared" si="0"/>
        <v>6279</v>
      </c>
      <c r="K8" s="13">
        <f t="shared" si="1"/>
        <v>7474.03043152906</v>
      </c>
      <c r="L8" s="37">
        <f t="shared" si="2"/>
        <v>898901.64</v>
      </c>
      <c r="M8" s="37"/>
      <c r="N8" s="38" t="s">
        <v>21</v>
      </c>
      <c r="O8" s="39"/>
      <c r="P8" s="40"/>
    </row>
    <row r="9" spans="1:16" ht="27">
      <c r="A9" s="10">
        <v>4</v>
      </c>
      <c r="B9" s="11" t="s">
        <v>19</v>
      </c>
      <c r="C9" s="12">
        <v>1401</v>
      </c>
      <c r="D9" s="12">
        <v>14</v>
      </c>
      <c r="E9" s="11" t="s">
        <v>20</v>
      </c>
      <c r="F9" s="10">
        <v>3</v>
      </c>
      <c r="G9" s="13">
        <v>143.16</v>
      </c>
      <c r="H9" s="13">
        <v>22.89</v>
      </c>
      <c r="I9" s="13">
        <v>120.27</v>
      </c>
      <c r="J9" s="13">
        <f t="shared" si="0"/>
        <v>6279</v>
      </c>
      <c r="K9" s="13">
        <f t="shared" si="1"/>
        <v>7474.03043152906</v>
      </c>
      <c r="L9" s="37">
        <f t="shared" si="2"/>
        <v>898901.64</v>
      </c>
      <c r="M9" s="37"/>
      <c r="N9" s="38" t="s">
        <v>21</v>
      </c>
      <c r="O9" s="39"/>
      <c r="P9" s="40"/>
    </row>
    <row r="10" spans="1:16" ht="27">
      <c r="A10" s="10">
        <v>5</v>
      </c>
      <c r="B10" s="11" t="s">
        <v>19</v>
      </c>
      <c r="C10" s="12">
        <v>1301</v>
      </c>
      <c r="D10" s="12">
        <v>13</v>
      </c>
      <c r="E10" s="11" t="s">
        <v>20</v>
      </c>
      <c r="F10" s="10">
        <v>3</v>
      </c>
      <c r="G10" s="13">
        <v>143.16</v>
      </c>
      <c r="H10" s="13">
        <v>22.89</v>
      </c>
      <c r="I10" s="13">
        <v>120.27</v>
      </c>
      <c r="J10" s="13">
        <f t="shared" si="0"/>
        <v>6279</v>
      </c>
      <c r="K10" s="13">
        <f t="shared" si="1"/>
        <v>7474.03043152906</v>
      </c>
      <c r="L10" s="37">
        <f t="shared" si="2"/>
        <v>898901.64</v>
      </c>
      <c r="M10" s="37"/>
      <c r="N10" s="38" t="s">
        <v>21</v>
      </c>
      <c r="O10" s="39"/>
      <c r="P10" s="40"/>
    </row>
    <row r="11" spans="1:16" ht="27">
      <c r="A11" s="10">
        <v>6</v>
      </c>
      <c r="B11" s="11" t="s">
        <v>19</v>
      </c>
      <c r="C11" s="12">
        <v>1201</v>
      </c>
      <c r="D11" s="12">
        <v>12</v>
      </c>
      <c r="E11" s="11" t="s">
        <v>20</v>
      </c>
      <c r="F11" s="10">
        <v>3</v>
      </c>
      <c r="G11" s="13">
        <v>143.16</v>
      </c>
      <c r="H11" s="13">
        <v>22.89</v>
      </c>
      <c r="I11" s="13">
        <v>120.27</v>
      </c>
      <c r="J11" s="13">
        <f t="shared" si="0"/>
        <v>6279</v>
      </c>
      <c r="K11" s="13">
        <f t="shared" si="1"/>
        <v>7474.03043152906</v>
      </c>
      <c r="L11" s="37">
        <f t="shared" si="2"/>
        <v>898901.64</v>
      </c>
      <c r="M11" s="37"/>
      <c r="N11" s="38" t="s">
        <v>21</v>
      </c>
      <c r="O11" s="39"/>
      <c r="P11" s="40"/>
    </row>
    <row r="12" spans="1:16" ht="27">
      <c r="A12" s="10">
        <v>7</v>
      </c>
      <c r="B12" s="11" t="s">
        <v>19</v>
      </c>
      <c r="C12" s="12">
        <v>1101</v>
      </c>
      <c r="D12" s="12">
        <v>11</v>
      </c>
      <c r="E12" s="11" t="s">
        <v>20</v>
      </c>
      <c r="F12" s="10">
        <v>3</v>
      </c>
      <c r="G12" s="13">
        <v>143.16</v>
      </c>
      <c r="H12" s="13">
        <v>22.89</v>
      </c>
      <c r="I12" s="13">
        <v>120.27</v>
      </c>
      <c r="J12" s="13">
        <f t="shared" si="0"/>
        <v>6279</v>
      </c>
      <c r="K12" s="13">
        <f t="shared" si="1"/>
        <v>7474.03043152906</v>
      </c>
      <c r="L12" s="37">
        <f t="shared" si="2"/>
        <v>898901.64</v>
      </c>
      <c r="M12" s="37"/>
      <c r="N12" s="38" t="s">
        <v>21</v>
      </c>
      <c r="O12" s="39"/>
      <c r="P12" s="40"/>
    </row>
    <row r="13" spans="1:16" ht="27">
      <c r="A13" s="10">
        <v>8</v>
      </c>
      <c r="B13" s="11" t="s">
        <v>19</v>
      </c>
      <c r="C13" s="12">
        <v>1001</v>
      </c>
      <c r="D13" s="12">
        <v>10</v>
      </c>
      <c r="E13" s="11" t="s">
        <v>20</v>
      </c>
      <c r="F13" s="10">
        <v>3</v>
      </c>
      <c r="G13" s="13">
        <v>143.16</v>
      </c>
      <c r="H13" s="13">
        <v>22.89</v>
      </c>
      <c r="I13" s="13">
        <v>120.27</v>
      </c>
      <c r="J13" s="13">
        <f>8050*0.7</f>
        <v>5635</v>
      </c>
      <c r="K13" s="13">
        <f t="shared" si="1"/>
        <v>6707.463207782489</v>
      </c>
      <c r="L13" s="37">
        <f t="shared" si="2"/>
        <v>806706.6</v>
      </c>
      <c r="M13" s="37"/>
      <c r="N13" s="38" t="s">
        <v>21</v>
      </c>
      <c r="O13" s="39"/>
      <c r="P13" s="40"/>
    </row>
    <row r="14" spans="1:16" ht="27">
      <c r="A14" s="10">
        <v>9</v>
      </c>
      <c r="B14" s="11" t="s">
        <v>19</v>
      </c>
      <c r="C14" s="12">
        <v>901</v>
      </c>
      <c r="D14" s="12">
        <v>9</v>
      </c>
      <c r="E14" s="11" t="s">
        <v>20</v>
      </c>
      <c r="F14" s="10">
        <v>3</v>
      </c>
      <c r="G14" s="13">
        <v>143.16</v>
      </c>
      <c r="H14" s="13">
        <v>22.89</v>
      </c>
      <c r="I14" s="13">
        <v>120.27</v>
      </c>
      <c r="J14" s="13">
        <f>8050*0.8</f>
        <v>6440</v>
      </c>
      <c r="K14" s="13">
        <f t="shared" si="1"/>
        <v>7665.672237465703</v>
      </c>
      <c r="L14" s="37">
        <f t="shared" si="2"/>
        <v>921950.4</v>
      </c>
      <c r="M14" s="37"/>
      <c r="N14" s="38" t="s">
        <v>21</v>
      </c>
      <c r="O14" s="39"/>
      <c r="P14" s="40"/>
    </row>
    <row r="15" spans="1:16" ht="27">
      <c r="A15" s="10">
        <v>10</v>
      </c>
      <c r="B15" s="11" t="s">
        <v>19</v>
      </c>
      <c r="C15" s="12">
        <v>801</v>
      </c>
      <c r="D15" s="12">
        <v>8</v>
      </c>
      <c r="E15" s="11" t="s">
        <v>20</v>
      </c>
      <c r="F15" s="10">
        <v>3</v>
      </c>
      <c r="G15" s="13">
        <v>143.16</v>
      </c>
      <c r="H15" s="13">
        <v>22.89</v>
      </c>
      <c r="I15" s="13">
        <v>120.27</v>
      </c>
      <c r="J15" s="13">
        <f>8050*0.8</f>
        <v>6440</v>
      </c>
      <c r="K15" s="13">
        <f t="shared" si="1"/>
        <v>7665.672237465703</v>
      </c>
      <c r="L15" s="37">
        <f t="shared" si="2"/>
        <v>921950.4</v>
      </c>
      <c r="M15" s="37"/>
      <c r="N15" s="38" t="s">
        <v>21</v>
      </c>
      <c r="O15" s="41"/>
      <c r="P15" s="40"/>
    </row>
    <row r="16" spans="1:16" ht="27">
      <c r="A16" s="10">
        <v>11</v>
      </c>
      <c r="B16" s="11" t="s">
        <v>19</v>
      </c>
      <c r="C16" s="12">
        <v>701</v>
      </c>
      <c r="D16" s="12">
        <v>7</v>
      </c>
      <c r="E16" s="11" t="s">
        <v>20</v>
      </c>
      <c r="F16" s="10">
        <v>3</v>
      </c>
      <c r="G16" s="13">
        <v>143.16</v>
      </c>
      <c r="H16" s="13">
        <v>22.89</v>
      </c>
      <c r="I16" s="13">
        <v>120.27</v>
      </c>
      <c r="J16" s="13">
        <f>7900*0.8</f>
        <v>6320</v>
      </c>
      <c r="K16" s="13">
        <f t="shared" si="1"/>
        <v>7522.833624345223</v>
      </c>
      <c r="L16" s="37">
        <f t="shared" si="2"/>
        <v>904771.2</v>
      </c>
      <c r="M16" s="37"/>
      <c r="N16" s="38" t="s">
        <v>21</v>
      </c>
      <c r="O16" s="39"/>
      <c r="P16" s="40"/>
    </row>
    <row r="17" spans="1:16" ht="27">
      <c r="A17" s="10">
        <v>12</v>
      </c>
      <c r="B17" s="11" t="s">
        <v>19</v>
      </c>
      <c r="C17" s="12">
        <v>501</v>
      </c>
      <c r="D17" s="12">
        <v>5</v>
      </c>
      <c r="E17" s="11" t="s">
        <v>20</v>
      </c>
      <c r="F17" s="10">
        <v>3</v>
      </c>
      <c r="G17" s="13">
        <v>143.16</v>
      </c>
      <c r="H17" s="13">
        <v>22.89</v>
      </c>
      <c r="I17" s="13">
        <v>120.27</v>
      </c>
      <c r="J17" s="13">
        <f>7950*0.75</f>
        <v>5962.5</v>
      </c>
      <c r="K17" s="13">
        <f t="shared" si="1"/>
        <v>7097.293589423797</v>
      </c>
      <c r="L17" s="37">
        <f t="shared" si="2"/>
        <v>853591.5</v>
      </c>
      <c r="M17" s="37"/>
      <c r="N17" s="38" t="s">
        <v>21</v>
      </c>
      <c r="O17" s="39"/>
      <c r="P17" s="40"/>
    </row>
    <row r="18" spans="1:16" ht="27">
      <c r="A18" s="10">
        <v>13</v>
      </c>
      <c r="B18" s="11" t="s">
        <v>19</v>
      </c>
      <c r="C18" s="12">
        <v>401</v>
      </c>
      <c r="D18" s="12">
        <v>4</v>
      </c>
      <c r="E18" s="11" t="s">
        <v>20</v>
      </c>
      <c r="F18" s="10">
        <v>3</v>
      </c>
      <c r="G18" s="13">
        <v>143.16</v>
      </c>
      <c r="H18" s="13">
        <v>22.89</v>
      </c>
      <c r="I18" s="13">
        <v>120.27</v>
      </c>
      <c r="J18" s="13">
        <f>7300*0.82</f>
        <v>5986</v>
      </c>
      <c r="K18" s="13">
        <f t="shared" si="1"/>
        <v>7125.266151159891</v>
      </c>
      <c r="L18" s="37">
        <f t="shared" si="2"/>
        <v>856955.76</v>
      </c>
      <c r="M18" s="37"/>
      <c r="N18" s="38" t="s">
        <v>21</v>
      </c>
      <c r="O18" s="39"/>
      <c r="P18" s="40"/>
    </row>
    <row r="19" spans="1:16" ht="27">
      <c r="A19" s="10">
        <v>14</v>
      </c>
      <c r="B19" s="11" t="s">
        <v>19</v>
      </c>
      <c r="C19" s="12">
        <v>301</v>
      </c>
      <c r="D19" s="12">
        <v>3</v>
      </c>
      <c r="E19" s="11" t="s">
        <v>20</v>
      </c>
      <c r="F19" s="10">
        <v>3</v>
      </c>
      <c r="G19" s="13">
        <v>143.16</v>
      </c>
      <c r="H19" s="13">
        <v>22.89</v>
      </c>
      <c r="I19" s="13">
        <v>120.27</v>
      </c>
      <c r="J19" s="13">
        <f>7300*0.82</f>
        <v>5986</v>
      </c>
      <c r="K19" s="13">
        <f t="shared" si="1"/>
        <v>7125.266151159891</v>
      </c>
      <c r="L19" s="37">
        <f t="shared" si="2"/>
        <v>856955.76</v>
      </c>
      <c r="M19" s="37"/>
      <c r="N19" s="38" t="s">
        <v>21</v>
      </c>
      <c r="O19" s="39"/>
      <c r="P19" s="40"/>
    </row>
    <row r="20" spans="1:16" ht="27">
      <c r="A20" s="10">
        <v>15</v>
      </c>
      <c r="B20" s="11" t="s">
        <v>19</v>
      </c>
      <c r="C20" s="12">
        <v>201</v>
      </c>
      <c r="D20" s="12">
        <v>2</v>
      </c>
      <c r="E20" s="11" t="s">
        <v>20</v>
      </c>
      <c r="F20" s="10">
        <v>3</v>
      </c>
      <c r="G20" s="13">
        <v>143.16</v>
      </c>
      <c r="H20" s="13">
        <v>22.89</v>
      </c>
      <c r="I20" s="13">
        <v>120.27</v>
      </c>
      <c r="J20" s="13">
        <f>7300*0.82</f>
        <v>5986</v>
      </c>
      <c r="K20" s="13">
        <f t="shared" si="1"/>
        <v>7125.266151159891</v>
      </c>
      <c r="L20" s="37">
        <f t="shared" si="2"/>
        <v>856955.76</v>
      </c>
      <c r="M20" s="37"/>
      <c r="N20" s="38" t="s">
        <v>21</v>
      </c>
      <c r="O20" s="39"/>
      <c r="P20" s="40"/>
    </row>
    <row r="21" spans="1:16" ht="27">
      <c r="A21" s="10">
        <v>16</v>
      </c>
      <c r="B21" s="14" t="s">
        <v>19</v>
      </c>
      <c r="C21" s="15">
        <v>1804</v>
      </c>
      <c r="D21" s="15">
        <v>18</v>
      </c>
      <c r="E21" s="14" t="s">
        <v>20</v>
      </c>
      <c r="F21" s="15">
        <v>3</v>
      </c>
      <c r="G21" s="16">
        <v>142.95</v>
      </c>
      <c r="H21" s="16">
        <f>G21-I21</f>
        <v>22.849999999999994</v>
      </c>
      <c r="I21" s="16">
        <v>120.1</v>
      </c>
      <c r="J21" s="16">
        <f>6255*0.9</f>
        <v>5629.5</v>
      </c>
      <c r="K21" s="16">
        <f t="shared" si="1"/>
        <v>6700.558076602831</v>
      </c>
      <c r="L21" s="42">
        <f t="shared" si="2"/>
        <v>804737.0249999999</v>
      </c>
      <c r="M21" s="37"/>
      <c r="N21" s="38" t="s">
        <v>21</v>
      </c>
      <c r="O21" s="39"/>
      <c r="P21" s="40"/>
    </row>
    <row r="22" spans="1:16" ht="27">
      <c r="A22" s="10">
        <v>17</v>
      </c>
      <c r="B22" s="11" t="s">
        <v>19</v>
      </c>
      <c r="C22" s="10">
        <v>1604</v>
      </c>
      <c r="D22" s="10">
        <v>16</v>
      </c>
      <c r="E22" s="11" t="s">
        <v>20</v>
      </c>
      <c r="F22" s="10">
        <v>3</v>
      </c>
      <c r="G22" s="13">
        <v>142.95</v>
      </c>
      <c r="H22" s="13">
        <f>G22-I22</f>
        <v>22.849999999999994</v>
      </c>
      <c r="I22" s="13">
        <v>120.1</v>
      </c>
      <c r="J22" s="13">
        <f>7300*0.82</f>
        <v>5986</v>
      </c>
      <c r="K22" s="13">
        <f t="shared" si="1"/>
        <v>7124.885095753539</v>
      </c>
      <c r="L22" s="37">
        <f t="shared" si="2"/>
        <v>855698.7</v>
      </c>
      <c r="M22" s="37"/>
      <c r="N22" s="38" t="s">
        <v>21</v>
      </c>
      <c r="O22" s="39"/>
      <c r="P22" s="40"/>
    </row>
    <row r="23" spans="1:16" ht="27">
      <c r="A23" s="10">
        <v>18</v>
      </c>
      <c r="B23" s="11" t="s">
        <v>19</v>
      </c>
      <c r="C23" s="10">
        <v>1404</v>
      </c>
      <c r="D23" s="10">
        <v>14</v>
      </c>
      <c r="E23" s="11" t="s">
        <v>20</v>
      </c>
      <c r="F23" s="10">
        <v>3</v>
      </c>
      <c r="G23" s="13">
        <v>142.95</v>
      </c>
      <c r="H23" s="13">
        <f>G23-I23</f>
        <v>22.849999999999994</v>
      </c>
      <c r="I23" s="13">
        <v>120.1</v>
      </c>
      <c r="J23" s="13">
        <f>7500*0.82</f>
        <v>6150</v>
      </c>
      <c r="K23" s="13">
        <f>L23/I23</f>
        <v>7320.087427144046</v>
      </c>
      <c r="L23" s="37">
        <f>J23*G23</f>
        <v>879142.4999999999</v>
      </c>
      <c r="M23" s="37"/>
      <c r="N23" s="38" t="s">
        <v>21</v>
      </c>
      <c r="O23" s="39"/>
      <c r="P23" s="40"/>
    </row>
    <row r="24" spans="1:16" ht="27">
      <c r="A24" s="10">
        <v>19</v>
      </c>
      <c r="B24" s="11" t="s">
        <v>19</v>
      </c>
      <c r="C24" s="10">
        <v>1004</v>
      </c>
      <c r="D24" s="10">
        <v>10</v>
      </c>
      <c r="E24" s="11" t="s">
        <v>20</v>
      </c>
      <c r="F24" s="10">
        <v>3</v>
      </c>
      <c r="G24" s="13">
        <v>142.95</v>
      </c>
      <c r="H24" s="13">
        <f aca="true" t="shared" si="3" ref="H24:H29">G24-I24</f>
        <v>22.849999999999994</v>
      </c>
      <c r="I24" s="13">
        <v>120.1</v>
      </c>
      <c r="J24" s="43">
        <f>8000*0.74</f>
        <v>5920</v>
      </c>
      <c r="K24" s="13">
        <f>L24/I24</f>
        <v>7046.328059950041</v>
      </c>
      <c r="L24" s="37">
        <f>J24*G24</f>
        <v>846263.9999999999</v>
      </c>
      <c r="M24" s="37"/>
      <c r="N24" s="38" t="s">
        <v>21</v>
      </c>
      <c r="O24" s="39"/>
      <c r="P24" s="40"/>
    </row>
    <row r="25" spans="1:16" ht="27">
      <c r="A25" s="10">
        <v>20</v>
      </c>
      <c r="B25" s="11" t="s">
        <v>19</v>
      </c>
      <c r="C25" s="10">
        <v>804</v>
      </c>
      <c r="D25" s="10">
        <v>8</v>
      </c>
      <c r="E25" s="11" t="s">
        <v>20</v>
      </c>
      <c r="F25" s="10">
        <v>3</v>
      </c>
      <c r="G25" s="13">
        <v>142.95</v>
      </c>
      <c r="H25" s="13">
        <f t="shared" si="3"/>
        <v>22.849999999999994</v>
      </c>
      <c r="I25" s="13">
        <v>120.1</v>
      </c>
      <c r="J25" s="13">
        <f>8000*0.75</f>
        <v>6000</v>
      </c>
      <c r="K25" s="13">
        <f>L25/I25</f>
        <v>7141.548709408826</v>
      </c>
      <c r="L25" s="37">
        <f>J25*G25</f>
        <v>857699.9999999999</v>
      </c>
      <c r="M25" s="37"/>
      <c r="N25" s="38" t="s">
        <v>21</v>
      </c>
      <c r="O25" s="39"/>
      <c r="P25" s="40"/>
    </row>
    <row r="26" spans="1:16" ht="27">
      <c r="A26" s="10">
        <v>21</v>
      </c>
      <c r="B26" s="11" t="s">
        <v>19</v>
      </c>
      <c r="C26" s="10">
        <v>704</v>
      </c>
      <c r="D26" s="10">
        <v>7</v>
      </c>
      <c r="E26" s="11" t="s">
        <v>20</v>
      </c>
      <c r="F26" s="10">
        <v>3</v>
      </c>
      <c r="G26" s="13">
        <v>142.95</v>
      </c>
      <c r="H26" s="13">
        <f t="shared" si="3"/>
        <v>22.849999999999994</v>
      </c>
      <c r="I26" s="13">
        <v>120.1</v>
      </c>
      <c r="J26" s="13">
        <f>7500*0.82</f>
        <v>6150</v>
      </c>
      <c r="K26" s="13">
        <f>L26/I26</f>
        <v>7320.087427144046</v>
      </c>
      <c r="L26" s="37">
        <f>J26*G26</f>
        <v>879142.4999999999</v>
      </c>
      <c r="M26" s="37"/>
      <c r="N26" s="38" t="s">
        <v>21</v>
      </c>
      <c r="O26" s="39"/>
      <c r="P26" s="40"/>
    </row>
    <row r="27" spans="1:16" ht="27">
      <c r="A27" s="10">
        <v>22</v>
      </c>
      <c r="B27" s="11" t="s">
        <v>19</v>
      </c>
      <c r="C27" s="10">
        <v>604</v>
      </c>
      <c r="D27" s="10">
        <v>6</v>
      </c>
      <c r="E27" s="11" t="s">
        <v>20</v>
      </c>
      <c r="F27" s="10">
        <v>3</v>
      </c>
      <c r="G27" s="13">
        <v>142.95</v>
      </c>
      <c r="H27" s="13">
        <f t="shared" si="3"/>
        <v>22.849999999999994</v>
      </c>
      <c r="I27" s="13">
        <v>120.1</v>
      </c>
      <c r="J27" s="13">
        <f>8000*0.72</f>
        <v>5760</v>
      </c>
      <c r="K27" s="13">
        <f>L27/I27</f>
        <v>6855.886761032472</v>
      </c>
      <c r="L27" s="37">
        <f>J27*G27</f>
        <v>823391.9999999999</v>
      </c>
      <c r="M27" s="37"/>
      <c r="N27" s="38" t="s">
        <v>21</v>
      </c>
      <c r="O27" s="39"/>
      <c r="P27" s="40"/>
    </row>
    <row r="28" spans="1:16" ht="27">
      <c r="A28" s="10">
        <v>23</v>
      </c>
      <c r="B28" s="11" t="s">
        <v>19</v>
      </c>
      <c r="C28" s="10">
        <v>504</v>
      </c>
      <c r="D28" s="10">
        <v>5</v>
      </c>
      <c r="E28" s="11" t="s">
        <v>20</v>
      </c>
      <c r="F28" s="10">
        <v>3</v>
      </c>
      <c r="G28" s="13">
        <v>142.95</v>
      </c>
      <c r="H28" s="13">
        <f t="shared" si="3"/>
        <v>22.849999999999994</v>
      </c>
      <c r="I28" s="13">
        <v>120.1</v>
      </c>
      <c r="J28" s="13">
        <f>7500*0.8</f>
        <v>6000</v>
      </c>
      <c r="K28" s="13">
        <f>L28/I28</f>
        <v>7141.548709408826</v>
      </c>
      <c r="L28" s="37">
        <f>J28*G28</f>
        <v>857699.9999999999</v>
      </c>
      <c r="M28" s="37"/>
      <c r="N28" s="38" t="s">
        <v>21</v>
      </c>
      <c r="O28" s="39"/>
      <c r="P28" s="40"/>
    </row>
    <row r="29" spans="1:16" ht="27">
      <c r="A29" s="10">
        <v>24</v>
      </c>
      <c r="B29" s="11" t="s">
        <v>19</v>
      </c>
      <c r="C29" s="10">
        <v>304</v>
      </c>
      <c r="D29" s="10">
        <v>3</v>
      </c>
      <c r="E29" s="17" t="s">
        <v>20</v>
      </c>
      <c r="F29" s="10">
        <v>3</v>
      </c>
      <c r="G29" s="13">
        <v>142.95</v>
      </c>
      <c r="H29" s="13">
        <f t="shared" si="3"/>
        <v>22.849999999999994</v>
      </c>
      <c r="I29" s="13">
        <v>120.1</v>
      </c>
      <c r="J29" s="13">
        <f>7850*0.75</f>
        <v>5887.5</v>
      </c>
      <c r="K29" s="13">
        <f>L29/I29</f>
        <v>7007.6446711074095</v>
      </c>
      <c r="L29" s="37">
        <f>J29*G29</f>
        <v>841618.1249999999</v>
      </c>
      <c r="M29" s="37"/>
      <c r="N29" s="38" t="s">
        <v>21</v>
      </c>
      <c r="O29" s="39"/>
      <c r="P29" s="40"/>
    </row>
    <row r="30" spans="1:16" ht="24.75" customHeight="1">
      <c r="A30" s="18" t="s">
        <v>22</v>
      </c>
      <c r="B30" s="18"/>
      <c r="C30" s="18"/>
      <c r="D30" s="18"/>
      <c r="E30" s="18"/>
      <c r="F30" s="19"/>
      <c r="G30" s="20">
        <f>SUM(G6:G29)</f>
        <v>3433.949999999999</v>
      </c>
      <c r="H30" s="20">
        <f>SUM(H6:H29)</f>
        <v>549.0000000000001</v>
      </c>
      <c r="I30" s="20">
        <f>SUM(I6:I29)</f>
        <v>2884.9499999999994</v>
      </c>
      <c r="J30" s="20">
        <f>L30/G30</f>
        <v>6091.394373826061</v>
      </c>
      <c r="K30" s="20">
        <f>L30/I30</f>
        <v>7250.574086206001</v>
      </c>
      <c r="L30" s="20">
        <f>SUM(L6:L29)</f>
        <v>20917543.709999997</v>
      </c>
      <c r="M30" s="20"/>
      <c r="N30" s="44"/>
      <c r="O30" s="44"/>
      <c r="P30" s="40"/>
    </row>
    <row r="31" spans="1:15" ht="45.75" customHeight="1">
      <c r="A31" s="21" t="s">
        <v>23</v>
      </c>
      <c r="B31" s="22"/>
      <c r="C31" s="22"/>
      <c r="D31" s="22"/>
      <c r="E31" s="22"/>
      <c r="F31" s="22"/>
      <c r="G31" s="22"/>
      <c r="H31" s="22"/>
      <c r="I31" s="22"/>
      <c r="J31" s="45"/>
      <c r="K31" s="45"/>
      <c r="L31" s="45"/>
      <c r="M31" s="22"/>
      <c r="N31" s="22"/>
      <c r="O31" s="46"/>
    </row>
    <row r="32" spans="1:15" ht="69" customHeight="1">
      <c r="A32" s="23" t="s">
        <v>24</v>
      </c>
      <c r="B32" s="24"/>
      <c r="C32" s="24"/>
      <c r="D32" s="24"/>
      <c r="E32" s="24"/>
      <c r="F32" s="24"/>
      <c r="G32" s="24"/>
      <c r="H32" s="24"/>
      <c r="I32" s="24"/>
      <c r="J32" s="47"/>
      <c r="K32" s="47"/>
      <c r="L32" s="47"/>
      <c r="M32" s="24"/>
      <c r="N32" s="24"/>
      <c r="O32" s="24"/>
    </row>
    <row r="33" spans="1:15" ht="14.25">
      <c r="A33" s="25" t="s">
        <v>25</v>
      </c>
      <c r="B33" s="25"/>
      <c r="C33" s="25"/>
      <c r="D33" s="25"/>
      <c r="E33" s="25"/>
      <c r="F33" s="25"/>
      <c r="G33" s="25"/>
      <c r="H33" s="25"/>
      <c r="I33" s="25"/>
      <c r="J33" s="48"/>
      <c r="K33" s="49" t="s">
        <v>26</v>
      </c>
      <c r="L33" s="49"/>
      <c r="M33" s="25"/>
      <c r="N33" s="26"/>
      <c r="O33" s="26"/>
    </row>
    <row r="34" spans="1:15" ht="14.25">
      <c r="A34" s="25" t="s">
        <v>27</v>
      </c>
      <c r="B34" s="25"/>
      <c r="C34" s="25"/>
      <c r="D34" s="25"/>
      <c r="E34" s="25"/>
      <c r="F34" s="26"/>
      <c r="G34" s="26"/>
      <c r="H34" s="26"/>
      <c r="I34" s="26"/>
      <c r="J34" s="50"/>
      <c r="K34" s="51" t="s">
        <v>28</v>
      </c>
      <c r="L34" s="51"/>
      <c r="M34" s="25"/>
      <c r="N34" s="26"/>
      <c r="O34" s="26"/>
    </row>
    <row r="35" spans="1:15" ht="14.25">
      <c r="A35" s="25" t="s">
        <v>29</v>
      </c>
      <c r="B35" s="25"/>
      <c r="C35" s="25"/>
      <c r="D35" s="25"/>
      <c r="E35" s="25"/>
      <c r="F35" s="27"/>
      <c r="G35" s="27"/>
      <c r="H35" s="27"/>
      <c r="I35" s="27"/>
      <c r="J35" s="52"/>
      <c r="K35" s="52"/>
      <c r="L35" s="52"/>
      <c r="M35" s="27"/>
      <c r="N35" s="27"/>
      <c r="O35" s="27"/>
    </row>
  </sheetData>
  <sheetProtection/>
  <mergeCells count="24">
    <mergeCell ref="A1:B1"/>
    <mergeCell ref="A2:O2"/>
    <mergeCell ref="A30:F30"/>
    <mergeCell ref="A31:O31"/>
    <mergeCell ref="A32:O32"/>
    <mergeCell ref="A33:E33"/>
    <mergeCell ref="K33:L33"/>
    <mergeCell ref="A34:E34"/>
    <mergeCell ref="A35:E3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118055555555555" bottom="0.5902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9.00390625" style="1" customWidth="1"/>
    <col min="2" max="2" width="13.75390625" style="1" customWidth="1"/>
    <col min="3" max="3" width="15.625" style="1" customWidth="1"/>
    <col min="4" max="4" width="15.625" style="2" customWidth="1"/>
    <col min="5" max="5" width="20.375" style="2" customWidth="1"/>
    <col min="6" max="6" width="25.00390625" style="1" customWidth="1"/>
  </cols>
  <sheetData>
    <row r="1" ht="30" customHeight="1"/>
    <row r="2" ht="30" customHeight="1"/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</sheetData>
  <sheetProtection/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朱学毅</cp:lastModifiedBy>
  <dcterms:created xsi:type="dcterms:W3CDTF">2016-12-02T08:54:00Z</dcterms:created>
  <dcterms:modified xsi:type="dcterms:W3CDTF">2023-12-14T01:49:16Z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947A9B0671C64D01807B11A3B3CE08D3_13</vt:lpwstr>
  </property>
</Properties>
</file>