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'附件2'!$A$5:$O$16</definedName>
  </definedNames>
  <calcPr fullCalcOnLoad="1"/>
</workbook>
</file>

<file path=xl/sharedStrings.xml><?xml version="1.0" encoding="utf-8"?>
<sst xmlns="http://schemas.openxmlformats.org/spreadsheetml/2006/main" count="38" uniqueCount="31">
  <si>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</si>
  <si>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</si>
  <si>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</si>
  <si>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</si>
  <si>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</si>
  <si>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</si>
  <si>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</si>
  <si>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</si>
  <si>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</si>
  <si>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</si>
  <si>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</si>
  <si>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</si>
  <si>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</si>
  <si>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</si>
  <si>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</si>
  <si>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</si>
  <si>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</si>
  <si>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</si>
  <si>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</si>
  <si>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</si>
  <si>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</si>
  <si>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</si>
  <si>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</si>
  <si>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</si>
  <si>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本批销售住宅共5套，销售住宅总建筑面积：828.64㎡，套内面积：687.68㎡，分摊面积：140.96㎡，销售均价：7810.80元/㎡（建筑面积）。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</si>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</sst>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3" sqref="A13:O1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21" width="12.625" style="0" hidden="1" customWidth="1"/>
    <col min="22" max="22" width="12.625" style="0" customWidth="1"/>
    <col min="23" max="24" width="12.625" style="0" bestFit="1" customWidth="1"/>
  </cols>
  <sheetData>
    <row r="1" spans="1:2" ht="18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5"/>
      <c r="K2" s="46"/>
      <c r="L2" s="46"/>
      <c r="M2" s="7"/>
      <c r="N2" s="7"/>
      <c r="O2" s="7"/>
    </row>
    <row r="3" spans="1:15" ht="19.5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7"/>
      <c r="N3" s="48"/>
      <c r="O3" s="48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9" t="s">
        <v>13</v>
      </c>
      <c r="J4" s="50" t="s">
        <v>14</v>
      </c>
      <c r="K4" s="51" t="s">
        <v>15</v>
      </c>
      <c r="L4" s="52" t="s">
        <v>16</v>
      </c>
      <c r="M4" s="53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54"/>
      <c r="J5" s="50"/>
      <c r="K5" s="51"/>
      <c r="L5" s="55"/>
      <c r="M5" s="56"/>
      <c r="N5" s="14"/>
      <c r="O5" s="13"/>
    </row>
    <row r="6" spans="1:18" s="1" customFormat="1" ht="18.75" customHeight="1">
      <c r="A6" s="17">
        <v>1</v>
      </c>
      <c r="B6" s="17">
        <v>41</v>
      </c>
      <c r="C6" s="17">
        <v>201</v>
      </c>
      <c r="D6" s="17">
        <v>2</v>
      </c>
      <c r="E6" s="18" t="s">
        <v>20</v>
      </c>
      <c r="F6" s="17">
        <v>3</v>
      </c>
      <c r="G6" s="19">
        <v>171.3</v>
      </c>
      <c r="H6" s="20">
        <v>29.140000000000015</v>
      </c>
      <c r="I6" s="20">
        <v>142.16</v>
      </c>
      <c r="J6" s="57">
        <f aca="true" t="shared" si="0" ref="J6:J11">L6/G6</f>
        <v>7806.723058960886</v>
      </c>
      <c r="K6" s="58">
        <f aca="true" t="shared" si="1" ref="K6:K11">L6/I6</f>
        <v>9406.947523916713</v>
      </c>
      <c r="L6" s="58">
        <v>1337291.66</v>
      </c>
      <c r="M6" s="58"/>
      <c r="N6" s="59" t="s">
        <v>21</v>
      </c>
      <c r="O6" s="60"/>
      <c r="Q6" s="1">
        <v>723445</v>
      </c>
      <c r="R6" s="1">
        <f>Q6/0.85-0.1</f>
        <v>851111.6647058824</v>
      </c>
    </row>
    <row r="7" spans="1:18" s="1" customFormat="1" ht="18.75" customHeight="1">
      <c r="A7" s="21">
        <v>2</v>
      </c>
      <c r="B7" s="17">
        <v>41</v>
      </c>
      <c r="C7" s="17">
        <v>202</v>
      </c>
      <c r="D7" s="17">
        <v>2</v>
      </c>
      <c r="E7" s="18" t="s">
        <v>20</v>
      </c>
      <c r="F7" s="17">
        <v>3</v>
      </c>
      <c r="G7" s="19">
        <v>171.3</v>
      </c>
      <c r="H7" s="20">
        <v>29.140000000000015</v>
      </c>
      <c r="I7" s="20">
        <v>142.16</v>
      </c>
      <c r="J7" s="57">
        <f t="shared" si="0"/>
        <v>7867.1920607122</v>
      </c>
      <c r="K7" s="58">
        <f t="shared" si="1"/>
        <v>9479.81148002251</v>
      </c>
      <c r="L7" s="19">
        <v>1347650</v>
      </c>
      <c r="M7" s="58"/>
      <c r="N7" s="59" t="s">
        <v>21</v>
      </c>
      <c r="O7" s="60"/>
      <c r="Q7" s="1">
        <v>677789</v>
      </c>
      <c r="R7" s="1">
        <f>Q7/0.85-0.1</f>
        <v>797398.7235294118</v>
      </c>
    </row>
    <row r="8" spans="1:18" s="1" customFormat="1" ht="18.75" customHeight="1">
      <c r="A8" s="17">
        <v>3</v>
      </c>
      <c r="B8" s="21">
        <v>42</v>
      </c>
      <c r="C8" s="21">
        <v>201</v>
      </c>
      <c r="D8" s="21">
        <v>2</v>
      </c>
      <c r="E8" s="22" t="s">
        <v>20</v>
      </c>
      <c r="F8" s="21">
        <v>3</v>
      </c>
      <c r="G8" s="19">
        <v>171.3</v>
      </c>
      <c r="H8" s="20">
        <v>29.140000000000015</v>
      </c>
      <c r="I8" s="20">
        <v>142.16</v>
      </c>
      <c r="J8" s="57">
        <f t="shared" si="0"/>
        <v>7915.178050204319</v>
      </c>
      <c r="K8" s="57">
        <f t="shared" si="1"/>
        <v>9537.633652222848</v>
      </c>
      <c r="L8" s="19">
        <v>1355870</v>
      </c>
      <c r="M8" s="58"/>
      <c r="N8" s="59" t="s">
        <v>21</v>
      </c>
      <c r="O8" s="60"/>
      <c r="Q8" s="1">
        <v>770534</v>
      </c>
      <c r="R8" s="1">
        <f>Q8/0.85-0.1</f>
        <v>906510.4882352941</v>
      </c>
    </row>
    <row r="9" spans="1:18" s="1" customFormat="1" ht="18.75" customHeight="1">
      <c r="A9" s="21">
        <v>4</v>
      </c>
      <c r="B9" s="21">
        <v>42</v>
      </c>
      <c r="C9" s="21">
        <v>202</v>
      </c>
      <c r="D9" s="21">
        <v>2</v>
      </c>
      <c r="E9" s="22" t="s">
        <v>20</v>
      </c>
      <c r="F9" s="21">
        <v>3</v>
      </c>
      <c r="G9" s="19">
        <v>171.3</v>
      </c>
      <c r="H9" s="20">
        <v>29.140000000000015</v>
      </c>
      <c r="I9" s="20">
        <v>142.16</v>
      </c>
      <c r="J9" s="57">
        <f t="shared" si="0"/>
        <v>7802.276707530647</v>
      </c>
      <c r="K9" s="57">
        <f t="shared" si="1"/>
        <v>9401.589758019134</v>
      </c>
      <c r="L9" s="19">
        <v>1336530</v>
      </c>
      <c r="M9" s="58"/>
      <c r="N9" s="59" t="s">
        <v>21</v>
      </c>
      <c r="O9" s="60"/>
      <c r="Q9" s="1">
        <v>723493</v>
      </c>
      <c r="R9" s="1">
        <f>Q9/0.85-0.1</f>
        <v>851168.1352941177</v>
      </c>
    </row>
    <row r="10" spans="1:18" s="1" customFormat="1" ht="18.75" customHeight="1">
      <c r="A10" s="17">
        <v>5</v>
      </c>
      <c r="B10" s="23">
        <v>42</v>
      </c>
      <c r="C10" s="23">
        <v>301</v>
      </c>
      <c r="D10" s="23">
        <v>3</v>
      </c>
      <c r="E10" s="24" t="s">
        <v>22</v>
      </c>
      <c r="F10" s="23">
        <v>3</v>
      </c>
      <c r="G10" s="19">
        <v>143.44</v>
      </c>
      <c r="H10" s="20">
        <v>24.39999999999999</v>
      </c>
      <c r="I10" s="20">
        <v>119.04</v>
      </c>
      <c r="J10" s="19">
        <f t="shared" si="0"/>
        <v>7633.853876185165</v>
      </c>
      <c r="K10" s="19">
        <f t="shared" si="1"/>
        <v>9198.588709677419</v>
      </c>
      <c r="L10" s="19">
        <v>1095000</v>
      </c>
      <c r="M10" s="58"/>
      <c r="N10" s="59" t="s">
        <v>21</v>
      </c>
      <c r="O10" s="60"/>
      <c r="Q10" s="1">
        <v>853843</v>
      </c>
      <c r="R10" s="1">
        <f>Q10/0.85-0.1</f>
        <v>1004521.0764705883</v>
      </c>
    </row>
    <row r="11" spans="1:21" s="1" customFormat="1" ht="21.75" customHeight="1">
      <c r="A11" s="25" t="s">
        <v>23</v>
      </c>
      <c r="B11" s="26"/>
      <c r="C11" s="26"/>
      <c r="D11" s="26"/>
      <c r="E11" s="26"/>
      <c r="F11" s="27"/>
      <c r="G11" s="28">
        <f>SUM(G6:G10)</f>
        <v>828.6400000000001</v>
      </c>
      <c r="H11" s="28">
        <f>SUM(H6:H10)</f>
        <v>140.96000000000004</v>
      </c>
      <c r="I11" s="28">
        <f>SUM(I6:I10)</f>
        <v>687.68</v>
      </c>
      <c r="J11" s="57">
        <f t="shared" si="0"/>
        <v>7810.800419965243</v>
      </c>
      <c r="K11" s="61">
        <f t="shared" si="1"/>
        <v>9411.850948115403</v>
      </c>
      <c r="L11" s="61">
        <f>SUM(L6:L10)</f>
        <v>6472341.66</v>
      </c>
      <c r="M11" s="61"/>
      <c r="N11" s="59"/>
      <c r="O11" s="62"/>
      <c r="P11" s="1">
        <v>11183.35</v>
      </c>
      <c r="Q11" s="1">
        <v>13475.6251795977</v>
      </c>
      <c r="R11" s="1">
        <f>P12*G11</f>
        <v>7945282.471920001</v>
      </c>
      <c r="S11" s="1">
        <f>SUM(R6:R10)</f>
        <v>4410710.088235294</v>
      </c>
      <c r="T11" s="1">
        <f>10624.19*0.95</f>
        <v>10092.9805</v>
      </c>
      <c r="U11" s="1">
        <f>10093*G11</f>
        <v>8363463.520000001</v>
      </c>
    </row>
    <row r="12" spans="1:18" s="1" customFormat="1" ht="31.5" customHeight="1">
      <c r="A12" s="29" t="s">
        <v>24</v>
      </c>
      <c r="B12" s="30"/>
      <c r="C12" s="30"/>
      <c r="D12" s="30"/>
      <c r="E12" s="30"/>
      <c r="F12" s="30"/>
      <c r="G12" s="31"/>
      <c r="H12" s="32"/>
      <c r="I12" s="31"/>
      <c r="J12" s="63"/>
      <c r="K12" s="64"/>
      <c r="L12" s="64"/>
      <c r="M12" s="30"/>
      <c r="N12" s="30"/>
      <c r="O12" s="65"/>
      <c r="P12" s="1">
        <f>10092.99*0.95</f>
        <v>9588.3405</v>
      </c>
      <c r="Q12" s="73" t="e">
        <f>J10/#REF!</f>
        <v>#REF!</v>
      </c>
      <c r="R12" s="1">
        <f>L11-R11</f>
        <v>-1472940.8119200012</v>
      </c>
    </row>
    <row r="13" spans="1:15" s="1" customFormat="1" ht="64.5" customHeight="1">
      <c r="A13" s="33" t="s">
        <v>25</v>
      </c>
      <c r="B13" s="34"/>
      <c r="C13" s="34"/>
      <c r="D13" s="34"/>
      <c r="E13" s="34"/>
      <c r="F13" s="34"/>
      <c r="G13" s="35"/>
      <c r="H13" s="36"/>
      <c r="I13" s="35"/>
      <c r="J13" s="66"/>
      <c r="K13" s="67"/>
      <c r="L13" s="67"/>
      <c r="M13" s="34"/>
      <c r="N13" s="34"/>
      <c r="O13" s="34"/>
    </row>
    <row r="14" spans="1:15" s="1" customFormat="1" ht="21" customHeight="1">
      <c r="A14" s="37" t="s">
        <v>26</v>
      </c>
      <c r="B14" s="37"/>
      <c r="C14" s="37"/>
      <c r="D14" s="37"/>
      <c r="E14" s="37"/>
      <c r="F14" s="37"/>
      <c r="G14" s="38"/>
      <c r="H14" s="39"/>
      <c r="I14" s="38"/>
      <c r="J14" s="68"/>
      <c r="M14" s="37"/>
      <c r="N14" s="40"/>
      <c r="O14" s="40"/>
    </row>
    <row r="15" spans="1:15" s="1" customFormat="1" ht="21" customHeight="1">
      <c r="A15" s="37" t="s">
        <v>27</v>
      </c>
      <c r="B15" s="37"/>
      <c r="C15" s="37"/>
      <c r="D15" s="37"/>
      <c r="E15" s="37"/>
      <c r="F15" s="40"/>
      <c r="G15" s="41"/>
      <c r="H15" s="42"/>
      <c r="I15" s="41"/>
      <c r="J15" s="69"/>
      <c r="K15" s="47" t="s">
        <v>28</v>
      </c>
      <c r="L15" s="70"/>
      <c r="M15" s="37"/>
      <c r="N15" s="40"/>
      <c r="O15" s="40"/>
    </row>
    <row r="16" spans="1:12" s="1" customFormat="1" ht="21" customHeight="1">
      <c r="A16" s="37" t="s">
        <v>29</v>
      </c>
      <c r="B16" s="37"/>
      <c r="C16" s="37"/>
      <c r="D16" s="37"/>
      <c r="E16" s="37"/>
      <c r="G16" s="43"/>
      <c r="H16" s="44"/>
      <c r="I16" s="43"/>
      <c r="J16" s="71"/>
      <c r="K16" s="47" t="s">
        <v>30</v>
      </c>
      <c r="L16" s="70"/>
    </row>
    <row r="17" spans="7:12" s="1" customFormat="1" ht="24.75" customHeight="1">
      <c r="G17" s="43"/>
      <c r="H17" s="44"/>
      <c r="I17" s="43"/>
      <c r="J17" s="71"/>
      <c r="K17" s="72"/>
      <c r="L17" s="72"/>
    </row>
    <row r="18" spans="7:12" s="1" customFormat="1" ht="24.75" customHeight="1">
      <c r="G18" s="43"/>
      <c r="H18" s="44"/>
      <c r="I18" s="43"/>
      <c r="J18" s="71"/>
      <c r="K18" s="72"/>
      <c r="L18" s="72"/>
    </row>
    <row r="19" spans="7:12" s="1" customFormat="1" ht="24.75" customHeight="1">
      <c r="G19" s="43"/>
      <c r="H19" s="44"/>
      <c r="I19" s="43"/>
      <c r="J19" s="71"/>
      <c r="K19" s="72"/>
      <c r="L19" s="72"/>
    </row>
    <row r="20" spans="7:12" s="1" customFormat="1" ht="24.75" customHeight="1">
      <c r="G20" s="43"/>
      <c r="H20" s="44"/>
      <c r="I20" s="43"/>
      <c r="J20" s="71"/>
      <c r="K20" s="72"/>
      <c r="L20" s="72"/>
    </row>
    <row r="21" spans="7:12" s="1" customFormat="1" ht="24.75" customHeight="1">
      <c r="G21" s="43"/>
      <c r="H21" s="44"/>
      <c r="I21" s="43"/>
      <c r="J21" s="71"/>
      <c r="K21" s="72"/>
      <c r="L21" s="72"/>
    </row>
    <row r="22" spans="7:12" s="1" customFormat="1" ht="24.75" customHeight="1">
      <c r="G22" s="43"/>
      <c r="H22" s="44"/>
      <c r="I22" s="43"/>
      <c r="J22" s="71"/>
      <c r="K22" s="72"/>
      <c r="L22" s="72"/>
    </row>
    <row r="23" spans="7:12" s="1" customFormat="1" ht="24.75" customHeight="1">
      <c r="G23" s="43"/>
      <c r="H23" s="44"/>
      <c r="I23" s="43"/>
      <c r="J23" s="71"/>
      <c r="K23" s="72"/>
      <c r="L23" s="72"/>
    </row>
    <row r="24" spans="7:12" s="1" customFormat="1" ht="24.75" customHeight="1">
      <c r="G24" s="43"/>
      <c r="H24" s="44"/>
      <c r="I24" s="43"/>
      <c r="J24" s="71"/>
      <c r="K24" s="72"/>
      <c r="L24" s="72"/>
    </row>
    <row r="25" spans="7:12" s="1" customFormat="1" ht="30.75" customHeight="1">
      <c r="G25" s="43"/>
      <c r="H25" s="44"/>
      <c r="I25" s="43"/>
      <c r="J25" s="71"/>
      <c r="K25" s="72"/>
      <c r="L25" s="72"/>
    </row>
    <row r="26" ht="42" customHeight="1"/>
    <row r="27" ht="51.75" customHeight="1"/>
    <row r="28" ht="27" customHeight="1"/>
    <row r="29" ht="25.5" customHeight="1"/>
  </sheetData>
  <sheetProtection/>
  <autoFilter ref="A5:O16"/>
  <mergeCells count="24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"/>
  </mergeCells>
  <printOptions/>
  <pageMargins left="0.4722222222222222" right="0.3145833333333333" top="0.275" bottom="0.07847222222222222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2024-03-11T11:13:28Z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DEEF625AF5B04C888C75F9EF9373C257_13</vt:lpwstr>
  </property>
</Properties>
</file>