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附件2" sheetId="1" r:id="rId1"/>
  </sheets>
  <definedNames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<sst xmlns="http://schemas.openxmlformats.org/spreadsheetml/2006/main" count="38" uniqueCount="31">
  <si>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</si>
  <si>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</si>
  <si>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</si>
  <si>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</si>
  <si>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海伦源筑花园51、52号楼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</si>
  <si>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</si>
  <si>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</si>
  <si>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</si>
  <si>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</si>
  <si>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</si>
  <si>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</si>
  <si>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</si>
  <si>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</si>
  <si>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</si>
  <si>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</si>
  <si>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</si>
  <si>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</si>
  <si>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</si>
  <si>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</si>
  <si>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</si>
  <si>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</si>
  <si>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</si>
  <si>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</si>
  <si>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</si>
  <si>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t xml:space="preserve">   本批销售住宅共5套，销售住宅总建筑面积：827.63㎡，分摊面积：139.95㎡，套内面积：687.68㎡，销售均价：7807.17元/㎡（建筑面积）。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</si>
  <si>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2.上述“价格”指毛坯房价格（不含室内装修）,有备注的除外。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</si>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</sst>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6" fillId="17" borderId="0" applyNumberFormat="0" applyBorder="0" applyAlignment="0" applyProtection="0"/>
    <xf numFmtId="0" fontId="0" fillId="0" borderId="0">
      <alignment/>
      <protection/>
    </xf>
  </cellStyleXfs>
  <cellXfs count="6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0" fontId="8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76" fontId="0" fillId="0" borderId="14" xfId="0" applyNumberForma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176" fontId="0" fillId="0" borderId="15" xfId="0" applyNumberFormat="1" applyBorder="1" applyAlignment="1">
      <alignment horizontal="left" vertical="center"/>
    </xf>
    <xf numFmtId="176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18" borderId="0" xfId="0" applyFill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偷面积且带花园产品定价模板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workbookViewId="0" topLeftCell="A2">
      <selection activeCell="W9" sqref="W9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2" customWidth="1"/>
    <col min="8" max="8" width="10.375" style="3" bestFit="1" customWidth="1"/>
    <col min="9" max="9" width="9.625" style="2" customWidth="1"/>
    <col min="10" max="10" width="10.625" style="4" customWidth="1"/>
    <col min="11" max="12" width="11.125" style="4" customWidth="1"/>
    <col min="13" max="13" width="9.875" style="0" customWidth="1"/>
    <col min="14" max="14" width="8.75390625" style="0" customWidth="1"/>
    <col min="15" max="15" width="7.625" style="0" customWidth="1"/>
    <col min="16" max="17" width="12.625" style="0" hidden="1" customWidth="1"/>
    <col min="18" max="19" width="13.75390625" style="0" hidden="1" customWidth="1"/>
    <col min="20" max="21" width="12.625" style="0" hidden="1" customWidth="1"/>
    <col min="22" max="23" width="12.625" style="0" bestFit="1" customWidth="1"/>
  </cols>
  <sheetData>
    <row r="1" spans="1:2" ht="18" customHeight="1">
      <c r="A1" s="5" t="s">
        <v>0</v>
      </c>
      <c r="B1" s="5"/>
    </row>
    <row r="2" spans="1:15" ht="24.75" customHeight="1">
      <c r="A2" s="6" t="s">
        <v>1</v>
      </c>
      <c r="B2" s="6"/>
      <c r="C2" s="6"/>
      <c r="D2" s="6"/>
      <c r="E2" s="6"/>
      <c r="F2" s="6"/>
      <c r="G2" s="7"/>
      <c r="H2" s="8"/>
      <c r="I2" s="7"/>
      <c r="J2" s="40"/>
      <c r="K2" s="40"/>
      <c r="L2" s="40"/>
      <c r="M2" s="6"/>
      <c r="N2" s="6"/>
      <c r="O2" s="6"/>
    </row>
    <row r="3" spans="1:15" ht="21" customHeight="1">
      <c r="A3" s="9" t="s">
        <v>2</v>
      </c>
      <c r="B3" s="9"/>
      <c r="C3" s="9"/>
      <c r="D3" s="9"/>
      <c r="E3" s="9"/>
      <c r="F3" s="9"/>
      <c r="G3" s="10"/>
      <c r="H3" s="11"/>
      <c r="I3" s="10" t="s">
        <v>3</v>
      </c>
      <c r="K3" s="10" t="s">
        <v>4</v>
      </c>
      <c r="M3" s="41"/>
      <c r="N3" s="42"/>
      <c r="O3" s="42"/>
    </row>
    <row r="4" spans="1:15" ht="33" customHeight="1">
      <c r="A4" s="12" t="s">
        <v>5</v>
      </c>
      <c r="B4" s="13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14" t="s">
        <v>11</v>
      </c>
      <c r="H4" s="15" t="s">
        <v>12</v>
      </c>
      <c r="I4" s="43" t="s">
        <v>13</v>
      </c>
      <c r="J4" s="44" t="s">
        <v>14</v>
      </c>
      <c r="K4" s="44" t="s">
        <v>15</v>
      </c>
      <c r="L4" s="45" t="s">
        <v>16</v>
      </c>
      <c r="M4" s="46" t="s">
        <v>17</v>
      </c>
      <c r="N4" s="13" t="s">
        <v>18</v>
      </c>
      <c r="O4" s="12" t="s">
        <v>19</v>
      </c>
    </row>
    <row r="5" spans="1:17" ht="14.25">
      <c r="A5" s="12"/>
      <c r="B5" s="13"/>
      <c r="C5" s="13"/>
      <c r="D5" s="13"/>
      <c r="E5" s="13"/>
      <c r="F5" s="13"/>
      <c r="G5" s="14"/>
      <c r="H5" s="15"/>
      <c r="I5" s="47"/>
      <c r="J5" s="44"/>
      <c r="K5" s="44"/>
      <c r="L5" s="48"/>
      <c r="M5" s="49"/>
      <c r="N5" s="13"/>
      <c r="O5" s="12"/>
      <c r="Q5" t="e">
        <f>#REF!*1.6</f>
        <v>#REF!</v>
      </c>
    </row>
    <row r="6" spans="1:22" s="1" customFormat="1" ht="25.5" customHeight="1">
      <c r="A6" s="16">
        <v>1</v>
      </c>
      <c r="B6" s="16">
        <v>51</v>
      </c>
      <c r="C6" s="16">
        <v>201</v>
      </c>
      <c r="D6" s="16">
        <v>2</v>
      </c>
      <c r="E6" s="17" t="s">
        <v>20</v>
      </c>
      <c r="F6" s="16">
        <v>2.9</v>
      </c>
      <c r="G6" s="18">
        <v>171.09</v>
      </c>
      <c r="H6" s="19">
        <v>28.93</v>
      </c>
      <c r="I6" s="19">
        <v>142.16</v>
      </c>
      <c r="J6" s="50">
        <f aca="true" t="shared" si="0" ref="J6:J11">L6/G6</f>
        <v>7946.491261908936</v>
      </c>
      <c r="K6" s="50">
        <f aca="true" t="shared" si="1" ref="K6:K11">L6/I6</f>
        <v>9563.626828925155</v>
      </c>
      <c r="L6" s="51">
        <v>1359565.19</v>
      </c>
      <c r="M6" s="50"/>
      <c r="N6" s="52" t="s">
        <v>21</v>
      </c>
      <c r="O6" s="53"/>
      <c r="P6" s="1">
        <v>701314</v>
      </c>
      <c r="R6" s="1">
        <f>P6/0.85-0.1</f>
        <v>825075.1941176471</v>
      </c>
      <c r="S6" s="1">
        <f aca="true" t="shared" si="2" ref="S6:S11">L6-R6</f>
        <v>534489.9958823528</v>
      </c>
      <c r="V6" s="63"/>
    </row>
    <row r="7" spans="1:22" s="1" customFormat="1" ht="25.5" customHeight="1">
      <c r="A7" s="16">
        <v>2</v>
      </c>
      <c r="B7" s="16">
        <v>51</v>
      </c>
      <c r="C7" s="16">
        <v>202</v>
      </c>
      <c r="D7" s="16">
        <v>2</v>
      </c>
      <c r="E7" s="17" t="s">
        <v>20</v>
      </c>
      <c r="F7" s="16">
        <v>2.9</v>
      </c>
      <c r="G7" s="18">
        <v>171.09</v>
      </c>
      <c r="H7" s="19">
        <v>28.93</v>
      </c>
      <c r="I7" s="19">
        <v>142.16</v>
      </c>
      <c r="J7" s="50">
        <f t="shared" si="0"/>
        <v>7285.456309544684</v>
      </c>
      <c r="K7" s="50">
        <f t="shared" si="1"/>
        <v>8768.06921778278</v>
      </c>
      <c r="L7" s="51">
        <v>1246468.72</v>
      </c>
      <c r="M7" s="50"/>
      <c r="N7" s="52" t="s">
        <v>21</v>
      </c>
      <c r="O7" s="53"/>
      <c r="P7" s="1">
        <v>773278</v>
      </c>
      <c r="R7" s="1">
        <f>P7/0.85-0.1</f>
        <v>909738.7235294118</v>
      </c>
      <c r="S7" s="1">
        <f t="shared" si="2"/>
        <v>336729.99647058814</v>
      </c>
      <c r="V7" s="63"/>
    </row>
    <row r="8" spans="1:22" s="1" customFormat="1" ht="25.5" customHeight="1">
      <c r="A8" s="16">
        <v>3</v>
      </c>
      <c r="B8" s="16">
        <v>52</v>
      </c>
      <c r="C8" s="16">
        <v>201</v>
      </c>
      <c r="D8" s="16">
        <v>2</v>
      </c>
      <c r="E8" s="17" t="s">
        <v>20</v>
      </c>
      <c r="F8" s="16">
        <v>2.9</v>
      </c>
      <c r="G8" s="18">
        <v>171.09</v>
      </c>
      <c r="H8" s="19">
        <v>28.93</v>
      </c>
      <c r="I8" s="19">
        <v>142.16</v>
      </c>
      <c r="J8" s="50">
        <f t="shared" si="0"/>
        <v>8055.044362616167</v>
      </c>
      <c r="K8" s="50">
        <f t="shared" si="1"/>
        <v>9694.270821609454</v>
      </c>
      <c r="L8" s="51">
        <v>1378137.54</v>
      </c>
      <c r="M8" s="50"/>
      <c r="N8" s="52" t="s">
        <v>21</v>
      </c>
      <c r="O8" s="53"/>
      <c r="P8" s="1">
        <v>777221</v>
      </c>
      <c r="R8" s="1">
        <f>P8/0.85-0.1</f>
        <v>914377.5470588235</v>
      </c>
      <c r="S8" s="1">
        <f t="shared" si="2"/>
        <v>463759.9929411765</v>
      </c>
      <c r="V8" s="63"/>
    </row>
    <row r="9" spans="1:22" s="1" customFormat="1" ht="25.5" customHeight="1">
      <c r="A9" s="16">
        <v>4</v>
      </c>
      <c r="B9" s="16">
        <v>52</v>
      </c>
      <c r="C9" s="16">
        <v>202</v>
      </c>
      <c r="D9" s="16">
        <v>2</v>
      </c>
      <c r="E9" s="17" t="s">
        <v>20</v>
      </c>
      <c r="F9" s="16">
        <v>2.9</v>
      </c>
      <c r="G9" s="18">
        <v>171.09</v>
      </c>
      <c r="H9" s="19">
        <v>28.93</v>
      </c>
      <c r="I9" s="19">
        <v>142.16</v>
      </c>
      <c r="J9" s="50">
        <f t="shared" si="0"/>
        <v>8349.164065696417</v>
      </c>
      <c r="K9" s="50">
        <f t="shared" si="1"/>
        <v>10048.244794597636</v>
      </c>
      <c r="L9" s="51">
        <v>1428458.48</v>
      </c>
      <c r="M9" s="50"/>
      <c r="N9" s="52" t="s">
        <v>21</v>
      </c>
      <c r="O9" s="53"/>
      <c r="P9" s="1">
        <v>700868</v>
      </c>
      <c r="R9" s="1">
        <f>P9/0.85-0.1</f>
        <v>824550.4882352941</v>
      </c>
      <c r="S9" s="1">
        <f t="shared" si="2"/>
        <v>603907.9917647059</v>
      </c>
      <c r="V9" s="63"/>
    </row>
    <row r="10" spans="1:22" s="1" customFormat="1" ht="25.5" customHeight="1">
      <c r="A10" s="16">
        <v>5</v>
      </c>
      <c r="B10" s="16">
        <v>52</v>
      </c>
      <c r="C10" s="16">
        <v>302</v>
      </c>
      <c r="D10" s="16">
        <v>3</v>
      </c>
      <c r="E10" s="17" t="s">
        <v>22</v>
      </c>
      <c r="F10" s="16">
        <v>2.9</v>
      </c>
      <c r="G10" s="18">
        <v>143.27</v>
      </c>
      <c r="H10" s="19">
        <v>24.23</v>
      </c>
      <c r="I10" s="19">
        <v>119.04</v>
      </c>
      <c r="J10" s="50">
        <f t="shared" si="0"/>
        <v>7320.595798143365</v>
      </c>
      <c r="K10" s="50">
        <f t="shared" si="1"/>
        <v>8810.666666666666</v>
      </c>
      <c r="L10" s="18">
        <v>1048821.76</v>
      </c>
      <c r="M10" s="50"/>
      <c r="N10" s="52" t="s">
        <v>21</v>
      </c>
      <c r="O10" s="53"/>
      <c r="P10" s="1">
        <v>808284</v>
      </c>
      <c r="R10" s="1">
        <f>P10/0.85-0.1</f>
        <v>950922.2529411765</v>
      </c>
      <c r="S10" s="1">
        <f t="shared" si="2"/>
        <v>97899.50705882348</v>
      </c>
      <c r="V10" s="63"/>
    </row>
    <row r="11" spans="1:22" s="1" customFormat="1" ht="25.5" customHeight="1">
      <c r="A11" s="20" t="s">
        <v>23</v>
      </c>
      <c r="B11" s="21"/>
      <c r="C11" s="21"/>
      <c r="D11" s="21"/>
      <c r="E11" s="21"/>
      <c r="F11" s="22"/>
      <c r="G11" s="23">
        <f>SUM(G6:G10)</f>
        <v>827.63</v>
      </c>
      <c r="H11" s="23">
        <f>SUM(H6:H10)</f>
        <v>139.95</v>
      </c>
      <c r="I11" s="23">
        <f>SUM(I6:I10)</f>
        <v>687.68</v>
      </c>
      <c r="J11" s="50">
        <f t="shared" si="0"/>
        <v>7807.174329108418</v>
      </c>
      <c r="K11" s="54">
        <f t="shared" si="1"/>
        <v>9396.015137854816</v>
      </c>
      <c r="L11" s="54">
        <f>SUM(L6:L10)</f>
        <v>6461451.6899999995</v>
      </c>
      <c r="M11" s="54"/>
      <c r="N11" s="52"/>
      <c r="O11" s="55"/>
      <c r="P11" s="1">
        <f>R11/G11</f>
        <v>9583.847</v>
      </c>
      <c r="R11" s="1">
        <f>P12*G11</f>
        <v>7931879.29261</v>
      </c>
      <c r="S11" s="1">
        <f t="shared" si="2"/>
        <v>-1470427.6026100004</v>
      </c>
      <c r="U11" s="1">
        <f>L11-U12</f>
        <v>-1887886.6575000007</v>
      </c>
      <c r="V11" s="63"/>
    </row>
    <row r="12" spans="1:21" s="1" customFormat="1" ht="31.5" customHeight="1">
      <c r="A12" s="24" t="s">
        <v>24</v>
      </c>
      <c r="B12" s="25"/>
      <c r="C12" s="25"/>
      <c r="D12" s="25"/>
      <c r="E12" s="25"/>
      <c r="F12" s="25"/>
      <c r="G12" s="26"/>
      <c r="H12" s="27"/>
      <c r="I12" s="26"/>
      <c r="J12" s="56"/>
      <c r="K12" s="56"/>
      <c r="L12" s="56"/>
      <c r="M12" s="25"/>
      <c r="N12" s="25"/>
      <c r="O12" s="57"/>
      <c r="P12" s="1">
        <f>10088.26*0.95</f>
        <v>9583.847</v>
      </c>
      <c r="Q12" s="64" t="e">
        <f>J7/#REF!</f>
        <v>#REF!</v>
      </c>
      <c r="R12" s="1">
        <f>L11-R11</f>
        <v>-1470427.6026100004</v>
      </c>
      <c r="T12" s="1">
        <f>10619.2*0.95</f>
        <v>10088.24</v>
      </c>
      <c r="U12" s="1">
        <f>10088.25*G11</f>
        <v>8349338.3475</v>
      </c>
    </row>
    <row r="13" spans="1:15" s="1" customFormat="1" ht="63.75" customHeight="1">
      <c r="A13" s="28" t="s">
        <v>25</v>
      </c>
      <c r="B13" s="29"/>
      <c r="C13" s="29"/>
      <c r="D13" s="29"/>
      <c r="E13" s="29"/>
      <c r="F13" s="29"/>
      <c r="G13" s="30"/>
      <c r="H13" s="31"/>
      <c r="I13" s="30"/>
      <c r="J13" s="58"/>
      <c r="K13" s="58"/>
      <c r="L13" s="58"/>
      <c r="M13" s="29"/>
      <c r="N13" s="29"/>
      <c r="O13" s="29"/>
    </row>
    <row r="14" spans="1:15" s="1" customFormat="1" ht="15.75" customHeight="1">
      <c r="A14" s="32" t="s">
        <v>26</v>
      </c>
      <c r="B14" s="32"/>
      <c r="C14" s="32"/>
      <c r="D14" s="32"/>
      <c r="E14" s="32"/>
      <c r="F14" s="32"/>
      <c r="G14" s="33"/>
      <c r="H14" s="34"/>
      <c r="I14" s="33"/>
      <c r="J14" s="59"/>
      <c r="M14" s="32"/>
      <c r="N14" s="35"/>
      <c r="O14" s="35"/>
    </row>
    <row r="15" spans="1:15" s="1" customFormat="1" ht="15.75" customHeight="1">
      <c r="A15" s="32" t="s">
        <v>27</v>
      </c>
      <c r="B15" s="32"/>
      <c r="C15" s="32"/>
      <c r="D15" s="32"/>
      <c r="E15" s="32"/>
      <c r="F15" s="35"/>
      <c r="G15" s="36"/>
      <c r="H15" s="37"/>
      <c r="I15" s="36"/>
      <c r="J15" s="60"/>
      <c r="K15" s="41" t="s">
        <v>28</v>
      </c>
      <c r="L15" s="61"/>
      <c r="M15" s="32"/>
      <c r="N15" s="35"/>
      <c r="O15" s="35"/>
    </row>
    <row r="16" spans="1:12" s="1" customFormat="1" ht="15.75" customHeight="1">
      <c r="A16" s="32" t="s">
        <v>29</v>
      </c>
      <c r="B16" s="32"/>
      <c r="C16" s="32"/>
      <c r="D16" s="32"/>
      <c r="E16" s="32"/>
      <c r="G16" s="38"/>
      <c r="H16" s="39"/>
      <c r="I16" s="38"/>
      <c r="J16" s="62"/>
      <c r="K16" s="41" t="s">
        <v>30</v>
      </c>
      <c r="L16" s="61"/>
    </row>
    <row r="17" spans="7:12" s="1" customFormat="1" ht="24.75" customHeight="1">
      <c r="G17" s="38"/>
      <c r="H17" s="39"/>
      <c r="I17" s="38"/>
      <c r="J17" s="62"/>
      <c r="K17" s="62"/>
      <c r="L17" s="62"/>
    </row>
    <row r="18" spans="7:12" s="1" customFormat="1" ht="24.75" customHeight="1">
      <c r="G18" s="38"/>
      <c r="H18" s="39"/>
      <c r="I18" s="38"/>
      <c r="J18" s="62"/>
      <c r="K18" s="62"/>
      <c r="L18" s="62"/>
    </row>
    <row r="19" spans="7:12" s="1" customFormat="1" ht="24.75" customHeight="1">
      <c r="G19" s="38"/>
      <c r="H19" s="39"/>
      <c r="I19" s="38"/>
      <c r="J19" s="62"/>
      <c r="K19" s="62"/>
      <c r="L19" s="62"/>
    </row>
    <row r="20" spans="7:12" s="1" customFormat="1" ht="24.75" customHeight="1">
      <c r="G20" s="38"/>
      <c r="H20" s="39"/>
      <c r="I20" s="38"/>
      <c r="J20" s="62"/>
      <c r="K20" s="62"/>
      <c r="L20" s="62"/>
    </row>
    <row r="21" spans="7:12" s="1" customFormat="1" ht="24.75" customHeight="1">
      <c r="G21" s="38"/>
      <c r="H21" s="39"/>
      <c r="I21" s="38"/>
      <c r="J21" s="62"/>
      <c r="K21" s="62"/>
      <c r="L21" s="62"/>
    </row>
    <row r="22" spans="7:12" s="1" customFormat="1" ht="24.75" customHeight="1">
      <c r="G22" s="38"/>
      <c r="H22" s="39"/>
      <c r="I22" s="38"/>
      <c r="J22" s="62"/>
      <c r="K22" s="62"/>
      <c r="L22" s="62"/>
    </row>
    <row r="23" spans="7:12" s="1" customFormat="1" ht="24.75" customHeight="1">
      <c r="G23" s="38"/>
      <c r="H23" s="39"/>
      <c r="I23" s="38"/>
      <c r="J23" s="62"/>
      <c r="K23" s="62"/>
      <c r="L23" s="62"/>
    </row>
    <row r="24" spans="7:12" s="1" customFormat="1" ht="24.75" customHeight="1">
      <c r="G24" s="38"/>
      <c r="H24" s="39"/>
      <c r="I24" s="38"/>
      <c r="J24" s="62"/>
      <c r="K24" s="62"/>
      <c r="L24" s="62"/>
    </row>
    <row r="25" spans="7:12" s="1" customFormat="1" ht="30.75" customHeight="1">
      <c r="G25" s="38"/>
      <c r="H25" s="39"/>
      <c r="I25" s="38"/>
      <c r="J25" s="62"/>
      <c r="K25" s="62"/>
      <c r="L25" s="62"/>
    </row>
    <row r="26" ht="42" customHeight="1"/>
    <row r="27" ht="51.75" customHeight="1"/>
    <row r="28" ht="27" customHeight="1"/>
    <row r="29" ht="25.5" customHeight="1"/>
  </sheetData>
  <sheetProtection/>
  <mergeCells count="23">
    <mergeCell ref="A1:B1"/>
    <mergeCell ref="A2:O2"/>
    <mergeCell ref="A11:F11"/>
    <mergeCell ref="A12:O12"/>
    <mergeCell ref="A13:O13"/>
    <mergeCell ref="A14:E14"/>
    <mergeCell ref="A15:E15"/>
    <mergeCell ref="A16:E1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3145833333333333" bottom="0.3541666666666667" header="0.19652777777777777" footer="0.19652777777777777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雪雪</cp:lastModifiedBy>
  <cp:lastPrinted>2016-10-10T07:02:16Z</cp:lastPrinted>
  <dcterms:created xsi:type="dcterms:W3CDTF">2011-04-26T02:07:47Z</dcterms:created>
  <dcterms:modified xsi:type="dcterms:W3CDTF">2024-03-11T11:14:22Z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5EAB8956ED7A46BEBBCD5CD3599903D3_13</vt:lpwstr>
  </property>
</Properties>
</file>