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definedNames>
    <definedName name="_xlnm.Print_Titles" localSheetId="0">'附件2'!$1:$5</definedName>
    <definedName name="_xlnm._FilterDatabase" localSheetId="0" hidden="1">'附件2'!$A$5:$O$30</definedName>
  </definedNames>
  <calcPr fullCalcOnLoad="1"/>
</workbook>
</file>

<file path=xl/sharedStrings.xml><?xml version="1.0" encoding="utf-8"?>
<sst xmlns="http://schemas.openxmlformats.org/spreadsheetml/2006/main" count="100" uniqueCount="32">
  <si>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</si>
  <si>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</si>
  <si>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</si>
  <si>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</si>
  <si>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海伦源筑花园18、19号楼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</si>
  <si>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</si>
  <si>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</si>
  <si>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</si>
  <si>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</si>
  <si>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</si>
  <si>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</si>
  <si>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</si>
  <si>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</si>
  <si>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</si>
  <si>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</si>
  <si>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</si>
  <si>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</si>
  <si>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</si>
  <si>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</si>
  <si>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</si>
  <si>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</si>
  <si>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</si>
  <si>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含1040元装修价格</t>
  </si>
  <si>
    <t>四房二厅</t>
  </si>
  <si>
    <t>本批楼栋总面积/均价</t>
  </si>
  <si>
    <r>
      <t xml:space="preserve">   本批销售住宅共19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2303.60㎡，套内面积：1879.95㎡，分摊面积：423.65㎡，销售均价：9381.95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11496.21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</si>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</sst>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30" fillId="9" borderId="0" applyNumberFormat="0" applyBorder="0" applyAlignment="0" applyProtection="0"/>
    <xf numFmtId="0" fontId="23" fillId="0" borderId="5" applyNumberFormat="0" applyFill="0" applyAlignment="0" applyProtection="0"/>
    <xf numFmtId="0" fontId="30" fillId="10" borderId="0" applyNumberFormat="0" applyBorder="0" applyAlignment="0" applyProtection="0"/>
    <xf numFmtId="0" fontId="15" fillId="11" borderId="6" applyNumberFormat="0" applyAlignment="0" applyProtection="0"/>
    <xf numFmtId="0" fontId="18" fillId="11" borderId="1" applyNumberFormat="0" applyAlignment="0" applyProtection="0"/>
    <xf numFmtId="0" fontId="12" fillId="12" borderId="7" applyNumberFormat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19" fillId="0" borderId="8" applyNumberFormat="0" applyFill="0" applyAlignment="0" applyProtection="0"/>
    <xf numFmtId="0" fontId="14" fillId="0" borderId="9" applyNumberFormat="0" applyFill="0" applyAlignment="0" applyProtection="0"/>
    <xf numFmtId="0" fontId="28" fillId="15" borderId="0" applyNumberFormat="0" applyBorder="0" applyAlignment="0" applyProtection="0"/>
    <xf numFmtId="0" fontId="16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0" fillId="33" borderId="0" xfId="0" applyNumberFormat="1" applyFill="1" applyAlignment="1">
      <alignment vertical="center"/>
    </xf>
    <xf numFmtId="2" fontId="3" fillId="9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33" fillId="0" borderId="0" xfId="0" applyNumberFormat="1" applyFont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9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77" fontId="0" fillId="0" borderId="16" xfId="0" applyNumberForma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77" fontId="8" fillId="0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177" fontId="8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77" fontId="0" fillId="0" borderId="16" xfId="0" applyNumberFormat="1" applyBorder="1" applyAlignment="1">
      <alignment horizontal="left" vertical="center"/>
    </xf>
    <xf numFmtId="177" fontId="8" fillId="0" borderId="0" xfId="0" applyNumberFormat="1" applyFont="1" applyAlignment="1">
      <alignment horizontal="left" vertical="center" wrapText="1"/>
    </xf>
    <xf numFmtId="177" fontId="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F16">
      <selection activeCell="Q27" sqref="Q27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0" customWidth="1"/>
    <col min="8" max="8" width="10.375" style="0" bestFit="1" customWidth="1"/>
    <col min="9" max="9" width="9.625" style="0" customWidth="1"/>
    <col min="10" max="10" width="10.625" style="0" customWidth="1"/>
    <col min="11" max="12" width="11.125" style="0" customWidth="1"/>
    <col min="13" max="13" width="9.375" style="0" customWidth="1"/>
    <col min="14" max="14" width="8.75390625" style="0" customWidth="1"/>
    <col min="15" max="15" width="7.625" style="0" customWidth="1"/>
  </cols>
  <sheetData>
    <row r="1" spans="1:2" ht="18" customHeight="1">
      <c r="A1" s="23" t="s">
        <v>0</v>
      </c>
      <c r="B1" s="23"/>
    </row>
    <row r="2" spans="1:15" ht="31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6" customHeight="1">
      <c r="A3" s="25" t="s">
        <v>2</v>
      </c>
      <c r="B3" s="25"/>
      <c r="C3" s="25"/>
      <c r="D3" s="25"/>
      <c r="E3" s="25"/>
      <c r="F3" s="25"/>
      <c r="G3" s="26"/>
      <c r="H3" s="26"/>
      <c r="I3" s="25" t="s">
        <v>3</v>
      </c>
      <c r="K3" s="25" t="s">
        <v>4</v>
      </c>
      <c r="M3" s="26"/>
      <c r="N3" s="41"/>
      <c r="O3" s="41"/>
    </row>
    <row r="4" spans="1:15" ht="30" customHeight="1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12" t="s">
        <v>13</v>
      </c>
      <c r="J4" s="2" t="s">
        <v>14</v>
      </c>
      <c r="K4" s="2" t="s">
        <v>15</v>
      </c>
      <c r="L4" s="12" t="s">
        <v>16</v>
      </c>
      <c r="M4" s="12" t="s">
        <v>17</v>
      </c>
      <c r="N4" s="2" t="s">
        <v>18</v>
      </c>
      <c r="O4" s="1" t="s">
        <v>19</v>
      </c>
    </row>
    <row r="5" spans="1:17" ht="14.25">
      <c r="A5" s="1"/>
      <c r="B5" s="2"/>
      <c r="C5" s="2"/>
      <c r="D5" s="2"/>
      <c r="E5" s="2"/>
      <c r="F5" s="2"/>
      <c r="G5" s="2"/>
      <c r="H5" s="2"/>
      <c r="I5" s="13"/>
      <c r="J5" s="2"/>
      <c r="K5" s="2"/>
      <c r="L5" s="13"/>
      <c r="M5" s="13"/>
      <c r="N5" s="2"/>
      <c r="O5" s="1"/>
      <c r="Q5" s="52"/>
    </row>
    <row r="6" spans="1:15" s="22" customFormat="1" ht="24.75" customHeight="1">
      <c r="A6" s="3">
        <v>1</v>
      </c>
      <c r="B6" s="3">
        <v>19</v>
      </c>
      <c r="C6" s="3">
        <v>101</v>
      </c>
      <c r="D6" s="3">
        <v>1</v>
      </c>
      <c r="E6" s="4" t="s">
        <v>20</v>
      </c>
      <c r="F6" s="3">
        <v>2.9</v>
      </c>
      <c r="G6" s="5">
        <v>108.51</v>
      </c>
      <c r="H6" s="6">
        <f>G6-I6</f>
        <v>19.960000000000008</v>
      </c>
      <c r="I6" s="6">
        <v>88.55</v>
      </c>
      <c r="J6" s="21">
        <f>L6/G6</f>
        <v>11540.288004534475</v>
      </c>
      <c r="K6" s="15">
        <f aca="true" t="shared" si="0" ref="K6:K25">L6/I6</f>
        <v>14141.577090593291</v>
      </c>
      <c r="L6" s="15">
        <v>1252236.651372036</v>
      </c>
      <c r="M6" s="15"/>
      <c r="N6" s="42" t="s">
        <v>21</v>
      </c>
      <c r="O6" s="43" t="s">
        <v>22</v>
      </c>
    </row>
    <row r="7" spans="1:15" s="22" customFormat="1" ht="24.75" customHeight="1">
      <c r="A7" s="3">
        <v>2</v>
      </c>
      <c r="B7" s="3">
        <v>19</v>
      </c>
      <c r="C7" s="3">
        <v>201</v>
      </c>
      <c r="D7" s="3">
        <v>2</v>
      </c>
      <c r="E7" s="4" t="s">
        <v>23</v>
      </c>
      <c r="F7" s="3">
        <v>2.9</v>
      </c>
      <c r="G7" s="5">
        <v>123.04</v>
      </c>
      <c r="H7" s="6">
        <f aca="true" t="shared" si="1" ref="H7:H24">G7-I7</f>
        <v>22.627500000000012</v>
      </c>
      <c r="I7" s="6">
        <v>100.4125</v>
      </c>
      <c r="J7" s="21">
        <f aca="true" t="shared" si="2" ref="J7:J25">L7/G7</f>
        <v>11539.375911574869</v>
      </c>
      <c r="K7" s="15">
        <f t="shared" si="0"/>
        <v>14139.721769303345</v>
      </c>
      <c r="L7" s="15">
        <v>1419804.812160172</v>
      </c>
      <c r="M7" s="15"/>
      <c r="N7" s="42" t="s">
        <v>21</v>
      </c>
      <c r="O7" s="44"/>
    </row>
    <row r="8" spans="1:15" s="22" customFormat="1" ht="24.75" customHeight="1">
      <c r="A8" s="3">
        <v>3</v>
      </c>
      <c r="B8" s="3">
        <v>19</v>
      </c>
      <c r="C8" s="3">
        <v>401</v>
      </c>
      <c r="D8" s="3">
        <v>4</v>
      </c>
      <c r="E8" s="4" t="s">
        <v>23</v>
      </c>
      <c r="F8" s="3">
        <v>2.9</v>
      </c>
      <c r="G8" s="5">
        <v>123.04</v>
      </c>
      <c r="H8" s="6">
        <f t="shared" si="1"/>
        <v>22.627500000000012</v>
      </c>
      <c r="I8" s="6">
        <v>100.4125</v>
      </c>
      <c r="J8" s="21">
        <f t="shared" si="2"/>
        <v>11581.93783680104</v>
      </c>
      <c r="K8" s="15">
        <f t="shared" si="0"/>
        <v>14191.874830723269</v>
      </c>
      <c r="L8" s="15">
        <v>1425041.6314400001</v>
      </c>
      <c r="M8" s="15"/>
      <c r="N8" s="42" t="s">
        <v>21</v>
      </c>
      <c r="O8" s="44"/>
    </row>
    <row r="9" spans="1:15" s="22" customFormat="1" ht="24.75" customHeight="1">
      <c r="A9" s="3">
        <v>4</v>
      </c>
      <c r="B9" s="3">
        <v>19</v>
      </c>
      <c r="C9" s="3">
        <v>601</v>
      </c>
      <c r="D9" s="3">
        <v>6</v>
      </c>
      <c r="E9" s="4" t="s">
        <v>23</v>
      </c>
      <c r="F9" s="3">
        <v>2.9</v>
      </c>
      <c r="G9" s="5">
        <v>123.04</v>
      </c>
      <c r="H9" s="6">
        <f t="shared" si="1"/>
        <v>22.627500000000012</v>
      </c>
      <c r="I9" s="6">
        <v>100.4125</v>
      </c>
      <c r="J9" s="21">
        <f t="shared" si="2"/>
        <v>7557.763979193758</v>
      </c>
      <c r="K9" s="15">
        <f t="shared" si="0"/>
        <v>9260.871704220093</v>
      </c>
      <c r="L9" s="15">
        <v>929907.28</v>
      </c>
      <c r="M9" s="15"/>
      <c r="N9" s="42" t="s">
        <v>21</v>
      </c>
      <c r="O9" s="44"/>
    </row>
    <row r="10" spans="1:15" s="22" customFormat="1" ht="24.75" customHeight="1">
      <c r="A10" s="3">
        <v>5</v>
      </c>
      <c r="B10" s="3">
        <v>19</v>
      </c>
      <c r="C10" s="3">
        <v>801</v>
      </c>
      <c r="D10" s="3">
        <v>8</v>
      </c>
      <c r="E10" s="4" t="s">
        <v>23</v>
      </c>
      <c r="F10" s="3">
        <v>2.9</v>
      </c>
      <c r="G10" s="5">
        <v>123.04</v>
      </c>
      <c r="H10" s="6">
        <f t="shared" si="1"/>
        <v>22.627500000000012</v>
      </c>
      <c r="I10" s="6">
        <v>100.4125</v>
      </c>
      <c r="J10" s="21">
        <f t="shared" si="2"/>
        <v>7559.779421326398</v>
      </c>
      <c r="K10" s="15">
        <f t="shared" si="0"/>
        <v>9263.3413170671</v>
      </c>
      <c r="L10" s="15">
        <v>930155.26</v>
      </c>
      <c r="M10" s="15"/>
      <c r="N10" s="42" t="s">
        <v>21</v>
      </c>
      <c r="O10" s="44"/>
    </row>
    <row r="11" spans="1:15" s="22" customFormat="1" ht="24.75" customHeight="1">
      <c r="A11" s="3">
        <v>6</v>
      </c>
      <c r="B11" s="3">
        <v>19</v>
      </c>
      <c r="C11" s="3">
        <v>901</v>
      </c>
      <c r="D11" s="3">
        <v>9</v>
      </c>
      <c r="E11" s="4" t="s">
        <v>23</v>
      </c>
      <c r="F11" s="3">
        <v>2.9</v>
      </c>
      <c r="G11" s="5">
        <v>123.04</v>
      </c>
      <c r="H11" s="6">
        <f t="shared" si="1"/>
        <v>22.627500000000012</v>
      </c>
      <c r="I11" s="6">
        <v>100.4125</v>
      </c>
      <c r="J11" s="21">
        <f t="shared" si="2"/>
        <v>11539.69200189441</v>
      </c>
      <c r="K11" s="15">
        <f t="shared" si="0"/>
        <v>14140.109089138188</v>
      </c>
      <c r="L11" s="15">
        <v>1419843.7039130882</v>
      </c>
      <c r="M11" s="15"/>
      <c r="N11" s="42" t="s">
        <v>21</v>
      </c>
      <c r="O11" s="44"/>
    </row>
    <row r="12" spans="1:15" s="22" customFormat="1" ht="24.75" customHeight="1">
      <c r="A12" s="3">
        <v>7</v>
      </c>
      <c r="B12" s="3">
        <v>19</v>
      </c>
      <c r="C12" s="3">
        <v>102</v>
      </c>
      <c r="D12" s="3">
        <v>1</v>
      </c>
      <c r="E12" s="4" t="s">
        <v>23</v>
      </c>
      <c r="F12" s="3">
        <v>2.9</v>
      </c>
      <c r="G12" s="5">
        <v>120.49</v>
      </c>
      <c r="H12" s="6">
        <f t="shared" si="1"/>
        <v>22.159999999999997</v>
      </c>
      <c r="I12" s="6">
        <v>98.33</v>
      </c>
      <c r="J12" s="21">
        <f t="shared" si="2"/>
        <v>11538.600703368946</v>
      </c>
      <c r="K12" s="15">
        <f t="shared" si="0"/>
        <v>14138.980969682947</v>
      </c>
      <c r="L12" s="15">
        <v>1390285.9987489241</v>
      </c>
      <c r="M12" s="15"/>
      <c r="N12" s="42" t="s">
        <v>21</v>
      </c>
      <c r="O12" s="44"/>
    </row>
    <row r="13" spans="1:15" s="22" customFormat="1" ht="24.75" customHeight="1">
      <c r="A13" s="3">
        <v>8</v>
      </c>
      <c r="B13" s="3">
        <v>19</v>
      </c>
      <c r="C13" s="3">
        <v>302</v>
      </c>
      <c r="D13" s="3">
        <v>3</v>
      </c>
      <c r="E13" s="4" t="s">
        <v>23</v>
      </c>
      <c r="F13" s="3">
        <v>2.9</v>
      </c>
      <c r="G13" s="5">
        <v>123.04</v>
      </c>
      <c r="H13" s="6">
        <f t="shared" si="1"/>
        <v>22.627500000000012</v>
      </c>
      <c r="I13" s="6">
        <v>100.4125</v>
      </c>
      <c r="J13" s="21">
        <f t="shared" si="2"/>
        <v>7226.917181404421</v>
      </c>
      <c r="K13" s="15">
        <f t="shared" si="0"/>
        <v>8855.47008589568</v>
      </c>
      <c r="L13" s="15">
        <v>889199.89</v>
      </c>
      <c r="M13" s="15"/>
      <c r="N13" s="42" t="s">
        <v>21</v>
      </c>
      <c r="O13" s="44"/>
    </row>
    <row r="14" spans="1:15" s="22" customFormat="1" ht="24.75" customHeight="1">
      <c r="A14" s="3">
        <v>9</v>
      </c>
      <c r="B14" s="3">
        <v>19</v>
      </c>
      <c r="C14" s="3">
        <v>602</v>
      </c>
      <c r="D14" s="3">
        <v>6</v>
      </c>
      <c r="E14" s="4" t="s">
        <v>23</v>
      </c>
      <c r="F14" s="3">
        <v>2.9</v>
      </c>
      <c r="G14" s="5">
        <v>123.04</v>
      </c>
      <c r="H14" s="6">
        <f t="shared" si="1"/>
        <v>22.627500000000012</v>
      </c>
      <c r="I14" s="6">
        <v>100.4125</v>
      </c>
      <c r="J14" s="21">
        <f t="shared" si="2"/>
        <v>7556.958143693108</v>
      </c>
      <c r="K14" s="15">
        <f t="shared" si="0"/>
        <v>9259.884277355908</v>
      </c>
      <c r="L14" s="15">
        <v>929808.13</v>
      </c>
      <c r="M14" s="15"/>
      <c r="N14" s="42" t="s">
        <v>21</v>
      </c>
      <c r="O14" s="44"/>
    </row>
    <row r="15" spans="1:15" s="22" customFormat="1" ht="24.75" customHeight="1">
      <c r="A15" s="3">
        <v>10</v>
      </c>
      <c r="B15" s="3">
        <v>19</v>
      </c>
      <c r="C15" s="3">
        <v>802</v>
      </c>
      <c r="D15" s="3">
        <v>8</v>
      </c>
      <c r="E15" s="4" t="s">
        <v>23</v>
      </c>
      <c r="F15" s="3">
        <v>2.9</v>
      </c>
      <c r="G15" s="5">
        <v>123.04</v>
      </c>
      <c r="H15" s="6">
        <f t="shared" si="1"/>
        <v>22.627500000000012</v>
      </c>
      <c r="I15" s="6">
        <v>100.4125</v>
      </c>
      <c r="J15" s="21">
        <f t="shared" si="2"/>
        <v>7558.01966840052</v>
      </c>
      <c r="K15" s="15">
        <f t="shared" si="0"/>
        <v>9261.185011826217</v>
      </c>
      <c r="L15" s="15">
        <v>929938.74</v>
      </c>
      <c r="M15" s="15"/>
      <c r="N15" s="42" t="s">
        <v>21</v>
      </c>
      <c r="O15" s="44"/>
    </row>
    <row r="16" spans="1:15" s="22" customFormat="1" ht="24.75" customHeight="1">
      <c r="A16" s="3">
        <v>11</v>
      </c>
      <c r="B16" s="3">
        <v>18</v>
      </c>
      <c r="C16" s="3">
        <v>103</v>
      </c>
      <c r="D16" s="3">
        <v>1</v>
      </c>
      <c r="E16" s="4" t="s">
        <v>20</v>
      </c>
      <c r="F16" s="3">
        <v>2.9</v>
      </c>
      <c r="G16" s="5">
        <v>108.51</v>
      </c>
      <c r="H16" s="6">
        <f t="shared" si="1"/>
        <v>19.960000000000008</v>
      </c>
      <c r="I16" s="6">
        <v>88.55</v>
      </c>
      <c r="J16" s="21">
        <f t="shared" si="2"/>
        <v>11536.097699965607</v>
      </c>
      <c r="K16" s="15">
        <f t="shared" si="0"/>
        <v>14136.44225209789</v>
      </c>
      <c r="L16" s="15">
        <v>1251781.961423268</v>
      </c>
      <c r="M16" s="15"/>
      <c r="N16" s="42" t="s">
        <v>21</v>
      </c>
      <c r="O16" s="44"/>
    </row>
    <row r="17" spans="1:15" s="22" customFormat="1" ht="24.75" customHeight="1">
      <c r="A17" s="3">
        <v>12</v>
      </c>
      <c r="B17" s="3">
        <v>18</v>
      </c>
      <c r="C17" s="3">
        <v>603</v>
      </c>
      <c r="D17" s="3">
        <v>6</v>
      </c>
      <c r="E17" s="4" t="s">
        <v>23</v>
      </c>
      <c r="F17" s="3">
        <v>2.9</v>
      </c>
      <c r="G17" s="5">
        <v>123.04</v>
      </c>
      <c r="H17" s="6">
        <f t="shared" si="1"/>
        <v>22.627500000000012</v>
      </c>
      <c r="I17" s="6">
        <v>100.4125</v>
      </c>
      <c r="J17" s="21">
        <f t="shared" si="2"/>
        <v>7409.084037711313</v>
      </c>
      <c r="K17" s="15">
        <f t="shared" si="0"/>
        <v>9078.687414415535</v>
      </c>
      <c r="L17" s="15">
        <v>911613.7</v>
      </c>
      <c r="M17" s="15"/>
      <c r="N17" s="42" t="s">
        <v>21</v>
      </c>
      <c r="O17" s="44"/>
    </row>
    <row r="18" spans="1:15" s="22" customFormat="1" ht="24.75" customHeight="1">
      <c r="A18" s="3">
        <v>13</v>
      </c>
      <c r="B18" s="3">
        <v>18</v>
      </c>
      <c r="C18" s="3">
        <v>803</v>
      </c>
      <c r="D18" s="3">
        <v>8</v>
      </c>
      <c r="E18" s="4" t="s">
        <v>23</v>
      </c>
      <c r="F18" s="3">
        <v>2.9</v>
      </c>
      <c r="G18" s="5">
        <v>123.04</v>
      </c>
      <c r="H18" s="6">
        <f t="shared" si="1"/>
        <v>22.627500000000012</v>
      </c>
      <c r="I18" s="6">
        <v>100.4125</v>
      </c>
      <c r="J18" s="21">
        <f t="shared" si="2"/>
        <v>7409.843709362809</v>
      </c>
      <c r="K18" s="15">
        <f t="shared" si="0"/>
        <v>9079.618274617205</v>
      </c>
      <c r="L18" s="15">
        <v>911707.17</v>
      </c>
      <c r="M18" s="15"/>
      <c r="N18" s="42" t="s">
        <v>21</v>
      </c>
      <c r="O18" s="44"/>
    </row>
    <row r="19" spans="1:15" s="22" customFormat="1" ht="24.75" customHeight="1">
      <c r="A19" s="3">
        <v>14</v>
      </c>
      <c r="B19" s="3">
        <v>18</v>
      </c>
      <c r="C19" s="3">
        <v>104</v>
      </c>
      <c r="D19" s="3">
        <v>1</v>
      </c>
      <c r="E19" s="4" t="s">
        <v>23</v>
      </c>
      <c r="F19" s="3">
        <v>2.9</v>
      </c>
      <c r="G19" s="5">
        <v>120.49</v>
      </c>
      <c r="H19" s="6">
        <f t="shared" si="1"/>
        <v>22.159999999999997</v>
      </c>
      <c r="I19" s="6">
        <v>98.33</v>
      </c>
      <c r="J19" s="21">
        <f t="shared" si="2"/>
        <v>11538.441221797924</v>
      </c>
      <c r="K19" s="15">
        <f t="shared" si="0"/>
        <v>14138.78554677547</v>
      </c>
      <c r="L19" s="15">
        <v>1390266.782814432</v>
      </c>
      <c r="M19" s="15"/>
      <c r="N19" s="42" t="s">
        <v>21</v>
      </c>
      <c r="O19" s="44"/>
    </row>
    <row r="20" spans="1:15" s="22" customFormat="1" ht="24.75" customHeight="1">
      <c r="A20" s="3">
        <v>15</v>
      </c>
      <c r="B20" s="3">
        <v>18</v>
      </c>
      <c r="C20" s="3">
        <v>204</v>
      </c>
      <c r="D20" s="3">
        <v>2</v>
      </c>
      <c r="E20" s="4" t="s">
        <v>23</v>
      </c>
      <c r="F20" s="3">
        <v>2.9</v>
      </c>
      <c r="G20" s="5">
        <v>123.04</v>
      </c>
      <c r="H20" s="6">
        <f t="shared" si="1"/>
        <v>22.627500000000012</v>
      </c>
      <c r="I20" s="6">
        <v>100.4125</v>
      </c>
      <c r="J20" s="21">
        <f t="shared" si="2"/>
        <v>7520.636540962289</v>
      </c>
      <c r="K20" s="15">
        <f t="shared" si="0"/>
        <v>9215.377766712312</v>
      </c>
      <c r="L20" s="15">
        <v>925339.12</v>
      </c>
      <c r="M20" s="15"/>
      <c r="N20" s="42" t="s">
        <v>21</v>
      </c>
      <c r="O20" s="45"/>
    </row>
    <row r="21" spans="1:15" s="22" customFormat="1" ht="24.75" customHeight="1">
      <c r="A21" s="3">
        <v>16</v>
      </c>
      <c r="B21" s="3">
        <v>18</v>
      </c>
      <c r="C21" s="3">
        <v>604</v>
      </c>
      <c r="D21" s="3">
        <v>6</v>
      </c>
      <c r="E21" s="4" t="s">
        <v>23</v>
      </c>
      <c r="F21" s="3">
        <v>2.9</v>
      </c>
      <c r="G21" s="5">
        <v>123.04</v>
      </c>
      <c r="H21" s="6">
        <f t="shared" si="1"/>
        <v>22.627500000000012</v>
      </c>
      <c r="I21" s="6">
        <v>100.4125</v>
      </c>
      <c r="J21" s="21">
        <f t="shared" si="2"/>
        <v>7564.48000650195</v>
      </c>
      <c r="K21" s="15">
        <f t="shared" si="0"/>
        <v>9269.101157724388</v>
      </c>
      <c r="L21" s="15">
        <v>930733.62</v>
      </c>
      <c r="M21" s="15"/>
      <c r="N21" s="42" t="s">
        <v>21</v>
      </c>
      <c r="O21" s="43" t="s">
        <v>22</v>
      </c>
    </row>
    <row r="22" spans="1:15" s="22" customFormat="1" ht="24.75" customHeight="1">
      <c r="A22" s="3">
        <v>17</v>
      </c>
      <c r="B22" s="3">
        <v>18</v>
      </c>
      <c r="C22" s="3">
        <v>704</v>
      </c>
      <c r="D22" s="3">
        <v>7</v>
      </c>
      <c r="E22" s="4" t="s">
        <v>23</v>
      </c>
      <c r="F22" s="3">
        <v>2.9</v>
      </c>
      <c r="G22" s="5">
        <v>123.04</v>
      </c>
      <c r="H22" s="6">
        <f t="shared" si="1"/>
        <v>22.627500000000012</v>
      </c>
      <c r="I22" s="6">
        <v>100.4125</v>
      </c>
      <c r="J22" s="21">
        <f t="shared" si="2"/>
        <v>7566.996992847854</v>
      </c>
      <c r="K22" s="15">
        <f t="shared" si="0"/>
        <v>9272.1853354911</v>
      </c>
      <c r="L22" s="15">
        <v>931043.31</v>
      </c>
      <c r="M22" s="15"/>
      <c r="N22" s="42" t="s">
        <v>21</v>
      </c>
      <c r="O22" s="44"/>
    </row>
    <row r="23" spans="1:15" s="22" customFormat="1" ht="24.75" customHeight="1">
      <c r="A23" s="3">
        <v>18</v>
      </c>
      <c r="B23" s="3">
        <v>18</v>
      </c>
      <c r="C23" s="3">
        <v>804</v>
      </c>
      <c r="D23" s="3">
        <v>8</v>
      </c>
      <c r="E23" s="4" t="s">
        <v>23</v>
      </c>
      <c r="F23" s="3">
        <v>2.9</v>
      </c>
      <c r="G23" s="5">
        <v>123.04</v>
      </c>
      <c r="H23" s="6">
        <f t="shared" si="1"/>
        <v>22.627500000000012</v>
      </c>
      <c r="I23" s="6">
        <v>100.4125</v>
      </c>
      <c r="J23" s="21">
        <f t="shared" si="2"/>
        <v>11574.034451072823</v>
      </c>
      <c r="K23" s="15">
        <f t="shared" si="0"/>
        <v>14182.190452981453</v>
      </c>
      <c r="L23" s="15">
        <v>1424069.1988600001</v>
      </c>
      <c r="M23" s="15"/>
      <c r="N23" s="42" t="s">
        <v>21</v>
      </c>
      <c r="O23" s="44"/>
    </row>
    <row r="24" spans="1:15" s="22" customFormat="1" ht="24.75" customHeight="1">
      <c r="A24" s="3">
        <v>19</v>
      </c>
      <c r="B24" s="3">
        <v>18</v>
      </c>
      <c r="C24" s="3">
        <v>904</v>
      </c>
      <c r="D24" s="3">
        <v>9</v>
      </c>
      <c r="E24" s="4" t="s">
        <v>23</v>
      </c>
      <c r="F24" s="3">
        <v>2.9</v>
      </c>
      <c r="G24" s="7">
        <v>123.04</v>
      </c>
      <c r="H24" s="6">
        <f t="shared" si="1"/>
        <v>22.627500000000012</v>
      </c>
      <c r="I24" s="20">
        <v>100.4125</v>
      </c>
      <c r="J24" s="21">
        <f t="shared" si="2"/>
        <v>11536.835169817912</v>
      </c>
      <c r="K24" s="15">
        <f t="shared" si="0"/>
        <v>14136.608482951784</v>
      </c>
      <c r="L24" s="11">
        <v>1419492.199294396</v>
      </c>
      <c r="M24" s="11"/>
      <c r="N24" s="42" t="s">
        <v>21</v>
      </c>
      <c r="O24" s="44"/>
    </row>
    <row r="25" spans="1:15" s="22" customFormat="1" ht="24.75" customHeight="1">
      <c r="A25" s="8" t="s">
        <v>24</v>
      </c>
      <c r="B25" s="9"/>
      <c r="C25" s="9"/>
      <c r="D25" s="9"/>
      <c r="E25" s="9"/>
      <c r="F25" s="10"/>
      <c r="G25" s="11">
        <f>SUM(G6:G24)</f>
        <v>2303.6</v>
      </c>
      <c r="H25" s="11">
        <f>SUM(H6:H24)</f>
        <v>423.6525000000001</v>
      </c>
      <c r="I25" s="11">
        <f>SUM(I6:I24)</f>
        <v>1879.9474999999995</v>
      </c>
      <c r="J25" s="21">
        <f t="shared" si="2"/>
        <v>9381.953967714151</v>
      </c>
      <c r="K25" s="15">
        <f t="shared" si="0"/>
        <v>11496.208888826057</v>
      </c>
      <c r="L25" s="11">
        <f>SUM(L6:L24)</f>
        <v>21612269.16002632</v>
      </c>
      <c r="M25" s="11"/>
      <c r="N25" s="42"/>
      <c r="O25" s="44"/>
    </row>
    <row r="26" spans="1:15" s="22" customFormat="1" ht="31.5" customHeight="1">
      <c r="A26" s="27" t="s">
        <v>25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46"/>
    </row>
    <row r="27" spans="1:15" s="22" customFormat="1" ht="69.75" customHeight="1">
      <c r="A27" s="29" t="s">
        <v>26</v>
      </c>
      <c r="B27" s="30"/>
      <c r="C27" s="30"/>
      <c r="D27" s="30"/>
      <c r="E27" s="30"/>
      <c r="F27" s="30"/>
      <c r="G27" s="31"/>
      <c r="H27" s="32"/>
      <c r="I27" s="31"/>
      <c r="J27" s="47"/>
      <c r="K27" s="47"/>
      <c r="L27" s="47"/>
      <c r="M27" s="30"/>
      <c r="N27" s="30"/>
      <c r="O27" s="30"/>
    </row>
    <row r="28" spans="1:15" s="22" customFormat="1" ht="24.75" customHeight="1">
      <c r="A28" s="33" t="s">
        <v>27</v>
      </c>
      <c r="B28" s="33"/>
      <c r="C28" s="33"/>
      <c r="D28" s="33"/>
      <c r="E28" s="33"/>
      <c r="F28" s="33"/>
      <c r="G28" s="34"/>
      <c r="H28" s="35"/>
      <c r="I28" s="34"/>
      <c r="J28" s="48"/>
      <c r="M28" s="33"/>
      <c r="N28" s="36"/>
      <c r="O28" s="36"/>
    </row>
    <row r="29" spans="1:15" s="22" customFormat="1" ht="24.75" customHeight="1">
      <c r="A29" s="33" t="s">
        <v>28</v>
      </c>
      <c r="B29" s="33"/>
      <c r="C29" s="33"/>
      <c r="D29" s="33"/>
      <c r="E29" s="33"/>
      <c r="F29" s="36"/>
      <c r="G29" s="37"/>
      <c r="H29" s="38"/>
      <c r="I29" s="37"/>
      <c r="J29" s="49"/>
      <c r="K29" s="26" t="s">
        <v>29</v>
      </c>
      <c r="L29" s="50"/>
      <c r="M29" s="33"/>
      <c r="N29" s="36"/>
      <c r="O29" s="36"/>
    </row>
    <row r="30" spans="1:12" s="22" customFormat="1" ht="24.75" customHeight="1">
      <c r="A30" s="33" t="s">
        <v>30</v>
      </c>
      <c r="B30" s="33"/>
      <c r="C30" s="33"/>
      <c r="D30" s="33"/>
      <c r="E30" s="33"/>
      <c r="G30" s="39"/>
      <c r="H30" s="40"/>
      <c r="I30" s="39"/>
      <c r="J30" s="51"/>
      <c r="K30" s="26" t="s">
        <v>31</v>
      </c>
      <c r="L30" s="50"/>
    </row>
    <row r="31" s="22" customFormat="1" ht="24.75" customHeight="1"/>
    <row r="32" s="22" customFormat="1" ht="24.75" customHeight="1"/>
    <row r="33" s="22" customFormat="1" ht="24.75" customHeight="1"/>
    <row r="34" s="22" customFormat="1" ht="24.75" customHeight="1"/>
    <row r="35" s="22" customFormat="1" ht="24.75" customHeight="1"/>
    <row r="36" s="22" customFormat="1" ht="24.75" customHeight="1"/>
    <row r="37" s="22" customFormat="1" ht="24.75" customHeight="1"/>
    <row r="38" s="22" customFormat="1" ht="24.75" customHeight="1"/>
    <row r="39" s="22" customFormat="1" ht="30.75" customHeight="1"/>
    <row r="40" ht="42" customHeight="1"/>
    <row r="41" ht="51.75" customHeight="1"/>
    <row r="42" ht="27" customHeight="1"/>
    <row r="43" ht="25.5" customHeight="1"/>
  </sheetData>
  <sheetProtection/>
  <autoFilter ref="A5:O30"/>
  <mergeCells count="25">
    <mergeCell ref="A1:B1"/>
    <mergeCell ref="A2:O2"/>
    <mergeCell ref="A25:F25"/>
    <mergeCell ref="A26:O26"/>
    <mergeCell ref="A27:O27"/>
    <mergeCell ref="A28:E28"/>
    <mergeCell ref="A29:E29"/>
    <mergeCell ref="A30:E3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20"/>
    <mergeCell ref="O21:O2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M3" sqref="M3:M21"/>
    </sheetView>
  </sheetViews>
  <sheetFormatPr defaultColWidth="9.00390625" defaultRowHeight="14.25"/>
  <cols>
    <col min="12" max="12" width="13.75390625" style="0" customWidth="1"/>
    <col min="13" max="13" width="13.875" style="0" bestFit="1" customWidth="1"/>
    <col min="14" max="14" width="13.875" style="0" customWidth="1"/>
    <col min="15" max="15" width="12.00390625" style="0" customWidth="1"/>
  </cols>
  <sheetData>
    <row r="1" spans="1:12" ht="14.2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12" t="s">
        <v>13</v>
      </c>
      <c r="J1" s="2" t="s">
        <v>14</v>
      </c>
      <c r="K1" s="2" t="s">
        <v>15</v>
      </c>
      <c r="L1" s="12" t="s">
        <v>16</v>
      </c>
    </row>
    <row r="2" spans="1:12" ht="14.25">
      <c r="A2" s="1"/>
      <c r="B2" s="2"/>
      <c r="C2" s="2"/>
      <c r="D2" s="2"/>
      <c r="E2" s="2"/>
      <c r="F2" s="2"/>
      <c r="G2" s="2"/>
      <c r="H2" s="2"/>
      <c r="I2" s="13"/>
      <c r="J2" s="2"/>
      <c r="K2" s="2"/>
      <c r="L2" s="13"/>
    </row>
    <row r="3" spans="1:16" ht="15.75">
      <c r="A3" s="3">
        <v>1</v>
      </c>
      <c r="B3" s="3">
        <v>19</v>
      </c>
      <c r="C3" s="3">
        <v>101</v>
      </c>
      <c r="D3" s="3">
        <v>1</v>
      </c>
      <c r="E3" s="4" t="s">
        <v>20</v>
      </c>
      <c r="F3" s="3">
        <v>2.9</v>
      </c>
      <c r="G3" s="5">
        <v>108.51</v>
      </c>
      <c r="H3" s="6">
        <f>G3-I3</f>
        <v>19.960000000000008</v>
      </c>
      <c r="I3" s="6">
        <v>88.55</v>
      </c>
      <c r="J3" s="14">
        <f>M3/G3</f>
        <v>11540.288004534475</v>
      </c>
      <c r="K3" s="15">
        <f aca="true" t="shared" si="0" ref="K3:K22">L3/I3</f>
        <v>15682.662111801243</v>
      </c>
      <c r="L3" s="15">
        <v>1388699.73</v>
      </c>
      <c r="M3" s="16">
        <f>L3*$P$3</f>
        <v>1252236.651372036</v>
      </c>
      <c r="N3" s="16">
        <f>M3/G3</f>
        <v>11540.288004534475</v>
      </c>
      <c r="O3">
        <f>M3*0.85</f>
        <v>1064401.1536662306</v>
      </c>
      <c r="P3">
        <v>0.9017332</v>
      </c>
    </row>
    <row r="4" spans="1:15" ht="15.75">
      <c r="A4" s="3">
        <v>2</v>
      </c>
      <c r="B4" s="3">
        <v>19</v>
      </c>
      <c r="C4" s="3">
        <v>201</v>
      </c>
      <c r="D4" s="3">
        <v>2</v>
      </c>
      <c r="E4" s="4" t="s">
        <v>23</v>
      </c>
      <c r="F4" s="3">
        <v>2.9</v>
      </c>
      <c r="G4" s="5">
        <v>123.04</v>
      </c>
      <c r="H4" s="6">
        <f aca="true" t="shared" si="1" ref="H4:H21">G4-I4</f>
        <v>22.627500000000012</v>
      </c>
      <c r="I4" s="6">
        <v>100.4125</v>
      </c>
      <c r="J4" s="14">
        <f aca="true" t="shared" si="2" ref="J4:J21">M4/G4</f>
        <v>11539.375911574869</v>
      </c>
      <c r="K4" s="15">
        <f t="shared" si="0"/>
        <v>15680.60460600025</v>
      </c>
      <c r="L4" s="15">
        <v>1574528.71</v>
      </c>
      <c r="M4" s="16">
        <f>L4*$P$3</f>
        <v>1419804.812160172</v>
      </c>
      <c r="N4" s="16">
        <f aca="true" t="shared" si="3" ref="N4:N21">M4/G4</f>
        <v>11539.375911574869</v>
      </c>
      <c r="O4">
        <f aca="true" t="shared" si="4" ref="O4:O21">M4*0.85</f>
        <v>1206834.0903361463</v>
      </c>
    </row>
    <row r="5" spans="1:15" ht="15.75">
      <c r="A5" s="3">
        <v>3</v>
      </c>
      <c r="B5" s="3">
        <v>19</v>
      </c>
      <c r="C5" s="3">
        <v>401</v>
      </c>
      <c r="D5" s="3">
        <v>4</v>
      </c>
      <c r="E5" s="4" t="s">
        <v>23</v>
      </c>
      <c r="F5" s="3">
        <v>2.9</v>
      </c>
      <c r="G5" s="5">
        <v>123.04</v>
      </c>
      <c r="H5" s="6">
        <f t="shared" si="1"/>
        <v>22.627500000000012</v>
      </c>
      <c r="I5" s="6">
        <v>100.4125</v>
      </c>
      <c r="J5" s="17">
        <f t="shared" si="2"/>
        <v>11581.93783680104</v>
      </c>
      <c r="K5" s="15">
        <f t="shared" si="0"/>
        <v>8936.948885845886</v>
      </c>
      <c r="L5" s="15">
        <v>897381.38</v>
      </c>
      <c r="M5" s="18">
        <f>L5*1.588</f>
        <v>1425041.6314400001</v>
      </c>
      <c r="N5" s="16">
        <f t="shared" si="3"/>
        <v>11581.93783680104</v>
      </c>
      <c r="O5">
        <f t="shared" si="4"/>
        <v>1211285.386724</v>
      </c>
    </row>
    <row r="6" spans="1:15" ht="15.75">
      <c r="A6" s="3">
        <v>4</v>
      </c>
      <c r="B6" s="3">
        <v>19</v>
      </c>
      <c r="C6" s="3">
        <v>601</v>
      </c>
      <c r="D6" s="3">
        <v>6</v>
      </c>
      <c r="E6" s="4" t="s">
        <v>23</v>
      </c>
      <c r="F6" s="3">
        <v>2.9</v>
      </c>
      <c r="G6" s="5">
        <v>123.04</v>
      </c>
      <c r="H6" s="6">
        <f t="shared" si="1"/>
        <v>22.627500000000012</v>
      </c>
      <c r="I6" s="6">
        <v>100.4125</v>
      </c>
      <c r="J6" s="17">
        <f t="shared" si="2"/>
        <v>7557.763979193758</v>
      </c>
      <c r="K6" s="15">
        <f t="shared" si="0"/>
        <v>9260.871704220093</v>
      </c>
      <c r="L6" s="15">
        <v>929907.28</v>
      </c>
      <c r="M6" s="19">
        <f aca="true" t="shared" si="5" ref="M5:M19">L6</f>
        <v>929907.28</v>
      </c>
      <c r="N6" s="16">
        <f t="shared" si="3"/>
        <v>7557.763979193758</v>
      </c>
      <c r="O6">
        <f t="shared" si="4"/>
        <v>790421.188</v>
      </c>
    </row>
    <row r="7" spans="1:15" ht="15.75">
      <c r="A7" s="3">
        <v>5</v>
      </c>
      <c r="B7" s="3">
        <v>19</v>
      </c>
      <c r="C7" s="3">
        <v>801</v>
      </c>
      <c r="D7" s="3">
        <v>8</v>
      </c>
      <c r="E7" s="4" t="s">
        <v>23</v>
      </c>
      <c r="F7" s="3">
        <v>2.9</v>
      </c>
      <c r="G7" s="5">
        <v>123.04</v>
      </c>
      <c r="H7" s="6">
        <f t="shared" si="1"/>
        <v>22.627500000000012</v>
      </c>
      <c r="I7" s="6">
        <v>100.4125</v>
      </c>
      <c r="J7" s="17">
        <f t="shared" si="2"/>
        <v>7559.779421326398</v>
      </c>
      <c r="K7" s="15">
        <f t="shared" si="0"/>
        <v>9263.3413170671</v>
      </c>
      <c r="L7" s="15">
        <v>930155.26</v>
      </c>
      <c r="M7" s="19">
        <f t="shared" si="5"/>
        <v>930155.26</v>
      </c>
      <c r="N7" s="16">
        <f t="shared" si="3"/>
        <v>7559.779421326398</v>
      </c>
      <c r="O7">
        <f t="shared" si="4"/>
        <v>790631.971</v>
      </c>
    </row>
    <row r="8" spans="1:15" ht="15.75">
      <c r="A8" s="3">
        <v>6</v>
      </c>
      <c r="B8" s="3">
        <v>19</v>
      </c>
      <c r="C8" s="3">
        <v>901</v>
      </c>
      <c r="D8" s="3">
        <v>9</v>
      </c>
      <c r="E8" s="4" t="s">
        <v>23</v>
      </c>
      <c r="F8" s="3">
        <v>2.9</v>
      </c>
      <c r="G8" s="5">
        <v>123.04</v>
      </c>
      <c r="H8" s="6">
        <f t="shared" si="1"/>
        <v>22.627500000000012</v>
      </c>
      <c r="I8" s="6">
        <v>100.4125</v>
      </c>
      <c r="J8" s="14">
        <f t="shared" si="2"/>
        <v>11539.69200189441</v>
      </c>
      <c r="K8" s="15">
        <f t="shared" si="0"/>
        <v>15681.034134196441</v>
      </c>
      <c r="L8" s="15">
        <v>1574571.84</v>
      </c>
      <c r="M8" s="16">
        <f>L8*$P$3</f>
        <v>1419843.7039130882</v>
      </c>
      <c r="N8" s="16">
        <f t="shared" si="3"/>
        <v>11539.69200189441</v>
      </c>
      <c r="O8">
        <f t="shared" si="4"/>
        <v>1206867.148326125</v>
      </c>
    </row>
    <row r="9" spans="1:15" ht="15.75">
      <c r="A9" s="3">
        <v>7</v>
      </c>
      <c r="B9" s="3">
        <v>19</v>
      </c>
      <c r="C9" s="3">
        <v>102</v>
      </c>
      <c r="D9" s="3">
        <v>1</v>
      </c>
      <c r="E9" s="4" t="s">
        <v>23</v>
      </c>
      <c r="F9" s="3">
        <v>2.9</v>
      </c>
      <c r="G9" s="5">
        <v>120.49</v>
      </c>
      <c r="H9" s="6">
        <f t="shared" si="1"/>
        <v>22.159999999999997</v>
      </c>
      <c r="I9" s="6">
        <v>98.33</v>
      </c>
      <c r="J9" s="14">
        <f t="shared" si="2"/>
        <v>11538.600703368946</v>
      </c>
      <c r="K9" s="15">
        <f t="shared" si="0"/>
        <v>15679.783077392454</v>
      </c>
      <c r="L9" s="15">
        <v>1541793.07</v>
      </c>
      <c r="M9" s="16">
        <f>L9*$P$3</f>
        <v>1390285.9987489241</v>
      </c>
      <c r="N9" s="16">
        <f t="shared" si="3"/>
        <v>11538.600703368946</v>
      </c>
      <c r="O9">
        <f t="shared" si="4"/>
        <v>1181743.0989365855</v>
      </c>
    </row>
    <row r="10" spans="1:15" ht="15.75">
      <c r="A10" s="3">
        <v>8</v>
      </c>
      <c r="B10" s="3">
        <v>19</v>
      </c>
      <c r="C10" s="3">
        <v>302</v>
      </c>
      <c r="D10" s="3">
        <v>3</v>
      </c>
      <c r="E10" s="4" t="s">
        <v>23</v>
      </c>
      <c r="F10" s="3">
        <v>2.9</v>
      </c>
      <c r="G10" s="5">
        <v>123.04</v>
      </c>
      <c r="H10" s="6">
        <f t="shared" si="1"/>
        <v>22.627500000000012</v>
      </c>
      <c r="I10" s="6">
        <v>100.4125</v>
      </c>
      <c r="J10" s="17">
        <f t="shared" si="2"/>
        <v>7226.917181404421</v>
      </c>
      <c r="K10" s="15">
        <f t="shared" si="0"/>
        <v>8855.47008589568</v>
      </c>
      <c r="L10" s="15">
        <v>889199.89</v>
      </c>
      <c r="M10" s="18">
        <f t="shared" si="5"/>
        <v>889199.89</v>
      </c>
      <c r="N10" s="16">
        <f t="shared" si="3"/>
        <v>7226.917181404421</v>
      </c>
      <c r="O10">
        <f t="shared" si="4"/>
        <v>755819.9065</v>
      </c>
    </row>
    <row r="11" spans="1:15" ht="15.75">
      <c r="A11" s="3">
        <v>9</v>
      </c>
      <c r="B11" s="3">
        <v>19</v>
      </c>
      <c r="C11" s="3">
        <v>602</v>
      </c>
      <c r="D11" s="3">
        <v>6</v>
      </c>
      <c r="E11" s="4" t="s">
        <v>23</v>
      </c>
      <c r="F11" s="3">
        <v>2.9</v>
      </c>
      <c r="G11" s="5">
        <v>123.04</v>
      </c>
      <c r="H11" s="6">
        <f t="shared" si="1"/>
        <v>22.627500000000012</v>
      </c>
      <c r="I11" s="6">
        <v>100.4125</v>
      </c>
      <c r="J11" s="17">
        <f t="shared" si="2"/>
        <v>7556.958143693108</v>
      </c>
      <c r="K11" s="15">
        <f t="shared" si="0"/>
        <v>9259.884277355908</v>
      </c>
      <c r="L11" s="15">
        <v>929808.13</v>
      </c>
      <c r="M11" s="19">
        <f t="shared" si="5"/>
        <v>929808.13</v>
      </c>
      <c r="N11" s="16">
        <f t="shared" si="3"/>
        <v>7556.958143693108</v>
      </c>
      <c r="O11">
        <f t="shared" si="4"/>
        <v>790336.9105</v>
      </c>
    </row>
    <row r="12" spans="1:15" ht="15.75">
      <c r="A12" s="3">
        <v>10</v>
      </c>
      <c r="B12" s="3">
        <v>19</v>
      </c>
      <c r="C12" s="3">
        <v>802</v>
      </c>
      <c r="D12" s="3">
        <v>8</v>
      </c>
      <c r="E12" s="4" t="s">
        <v>23</v>
      </c>
      <c r="F12" s="3">
        <v>2.9</v>
      </c>
      <c r="G12" s="5">
        <v>123.04</v>
      </c>
      <c r="H12" s="6">
        <f t="shared" si="1"/>
        <v>22.627500000000012</v>
      </c>
      <c r="I12" s="6">
        <v>100.4125</v>
      </c>
      <c r="J12" s="17">
        <f t="shared" si="2"/>
        <v>7558.01966840052</v>
      </c>
      <c r="K12" s="15">
        <f t="shared" si="0"/>
        <v>9261.185011826217</v>
      </c>
      <c r="L12" s="15">
        <v>929938.74</v>
      </c>
      <c r="M12" s="19">
        <f t="shared" si="5"/>
        <v>929938.74</v>
      </c>
      <c r="N12" s="16">
        <f t="shared" si="3"/>
        <v>7558.01966840052</v>
      </c>
      <c r="O12">
        <f t="shared" si="4"/>
        <v>790447.929</v>
      </c>
    </row>
    <row r="13" spans="1:15" ht="15.75">
      <c r="A13" s="3">
        <v>11</v>
      </c>
      <c r="B13" s="3">
        <v>18</v>
      </c>
      <c r="C13" s="3">
        <v>103</v>
      </c>
      <c r="D13" s="3">
        <v>1</v>
      </c>
      <c r="E13" s="4" t="s">
        <v>20</v>
      </c>
      <c r="F13" s="3">
        <v>2.9</v>
      </c>
      <c r="G13" s="5">
        <v>108.51</v>
      </c>
      <c r="H13" s="6">
        <f t="shared" si="1"/>
        <v>19.960000000000008</v>
      </c>
      <c r="I13" s="6">
        <v>88.55</v>
      </c>
      <c r="J13" s="14">
        <f t="shared" si="2"/>
        <v>11536.097699965607</v>
      </c>
      <c r="K13" s="15">
        <f t="shared" si="0"/>
        <v>15676.967701863354</v>
      </c>
      <c r="L13" s="15">
        <v>1388195.49</v>
      </c>
      <c r="M13" s="16">
        <f>L13*$P$3</f>
        <v>1251781.961423268</v>
      </c>
      <c r="N13" s="16">
        <f t="shared" si="3"/>
        <v>11536.097699965607</v>
      </c>
      <c r="O13">
        <f t="shared" si="4"/>
        <v>1064014.6672097777</v>
      </c>
    </row>
    <row r="14" spans="1:17" ht="15.75">
      <c r="A14" s="3">
        <v>12</v>
      </c>
      <c r="B14" s="3">
        <v>18</v>
      </c>
      <c r="C14" s="3">
        <v>603</v>
      </c>
      <c r="D14" s="3">
        <v>6</v>
      </c>
      <c r="E14" s="4" t="s">
        <v>23</v>
      </c>
      <c r="F14" s="3">
        <v>2.9</v>
      </c>
      <c r="G14" s="5">
        <v>123.04</v>
      </c>
      <c r="H14" s="6">
        <f t="shared" si="1"/>
        <v>22.627500000000012</v>
      </c>
      <c r="I14" s="6">
        <v>100.4125</v>
      </c>
      <c r="J14" s="17">
        <f t="shared" si="2"/>
        <v>7409.084037711313</v>
      </c>
      <c r="K14" s="15">
        <f t="shared" si="0"/>
        <v>9078.687414415535</v>
      </c>
      <c r="L14" s="15">
        <v>911613.7</v>
      </c>
      <c r="M14" s="18">
        <f t="shared" si="5"/>
        <v>911613.7</v>
      </c>
      <c r="N14" s="16">
        <f t="shared" si="3"/>
        <v>7409.084037711313</v>
      </c>
      <c r="O14">
        <f t="shared" si="4"/>
        <v>774871.6449999999</v>
      </c>
      <c r="Q14">
        <f>N14*1.6</f>
        <v>11854.534460338102</v>
      </c>
    </row>
    <row r="15" spans="1:15" ht="15.75">
      <c r="A15" s="3">
        <v>13</v>
      </c>
      <c r="B15" s="3">
        <v>18</v>
      </c>
      <c r="C15" s="3">
        <v>803</v>
      </c>
      <c r="D15" s="3">
        <v>8</v>
      </c>
      <c r="E15" s="4" t="s">
        <v>23</v>
      </c>
      <c r="F15" s="3">
        <v>2.9</v>
      </c>
      <c r="G15" s="5">
        <v>123.04</v>
      </c>
      <c r="H15" s="6">
        <f t="shared" si="1"/>
        <v>22.627500000000012</v>
      </c>
      <c r="I15" s="6">
        <v>100.4125</v>
      </c>
      <c r="J15" s="17">
        <f t="shared" si="2"/>
        <v>7409.843709362809</v>
      </c>
      <c r="K15" s="15">
        <f t="shared" si="0"/>
        <v>9079.618274617205</v>
      </c>
      <c r="L15" s="15">
        <v>911707.17</v>
      </c>
      <c r="M15" s="18">
        <f t="shared" si="5"/>
        <v>911707.17</v>
      </c>
      <c r="N15" s="16">
        <f t="shared" si="3"/>
        <v>7409.843709362809</v>
      </c>
      <c r="O15">
        <f t="shared" si="4"/>
        <v>774951.0945</v>
      </c>
    </row>
    <row r="16" spans="1:15" ht="15.75">
      <c r="A16" s="3">
        <v>14</v>
      </c>
      <c r="B16" s="3">
        <v>18</v>
      </c>
      <c r="C16" s="3">
        <v>104</v>
      </c>
      <c r="D16" s="3">
        <v>1</v>
      </c>
      <c r="E16" s="4" t="s">
        <v>23</v>
      </c>
      <c r="F16" s="3">
        <v>2.9</v>
      </c>
      <c r="G16" s="5">
        <v>120.49</v>
      </c>
      <c r="H16" s="6">
        <f t="shared" si="1"/>
        <v>22.159999999999997</v>
      </c>
      <c r="I16" s="6">
        <v>98.33</v>
      </c>
      <c r="J16" s="14">
        <f t="shared" si="2"/>
        <v>11538.441221797924</v>
      </c>
      <c r="K16" s="15">
        <f t="shared" si="0"/>
        <v>15679.566358181633</v>
      </c>
      <c r="L16" s="15">
        <v>1541771.76</v>
      </c>
      <c r="M16" s="16">
        <f>L16*$P$3</f>
        <v>1390266.782814432</v>
      </c>
      <c r="N16" s="16">
        <f t="shared" si="3"/>
        <v>11538.441221797924</v>
      </c>
      <c r="O16">
        <f t="shared" si="4"/>
        <v>1181726.7653922671</v>
      </c>
    </row>
    <row r="17" spans="1:15" ht="15.75">
      <c r="A17" s="3">
        <v>15</v>
      </c>
      <c r="B17" s="3">
        <v>18</v>
      </c>
      <c r="C17" s="3">
        <v>204</v>
      </c>
      <c r="D17" s="3">
        <v>2</v>
      </c>
      <c r="E17" s="4" t="s">
        <v>23</v>
      </c>
      <c r="F17" s="3">
        <v>2.9</v>
      </c>
      <c r="G17" s="5">
        <v>123.04</v>
      </c>
      <c r="H17" s="6">
        <f t="shared" si="1"/>
        <v>22.627500000000012</v>
      </c>
      <c r="I17" s="6">
        <v>100.4125</v>
      </c>
      <c r="J17" s="17">
        <f t="shared" si="2"/>
        <v>7520.636540962289</v>
      </c>
      <c r="K17" s="15">
        <f t="shared" si="0"/>
        <v>9215.377766712312</v>
      </c>
      <c r="L17" s="15">
        <v>925339.12</v>
      </c>
      <c r="M17" s="19">
        <f t="shared" si="5"/>
        <v>925339.12</v>
      </c>
      <c r="N17" s="16">
        <f t="shared" si="3"/>
        <v>7520.636540962289</v>
      </c>
      <c r="O17">
        <f t="shared" si="4"/>
        <v>786538.252</v>
      </c>
    </row>
    <row r="18" spans="1:15" ht="15.75">
      <c r="A18" s="3">
        <v>16</v>
      </c>
      <c r="B18" s="3">
        <v>18</v>
      </c>
      <c r="C18" s="3">
        <v>604</v>
      </c>
      <c r="D18" s="3">
        <v>6</v>
      </c>
      <c r="E18" s="4" t="s">
        <v>23</v>
      </c>
      <c r="F18" s="3">
        <v>2.9</v>
      </c>
      <c r="G18" s="5">
        <v>123.04</v>
      </c>
      <c r="H18" s="6">
        <f t="shared" si="1"/>
        <v>22.627500000000012</v>
      </c>
      <c r="I18" s="6">
        <v>100.4125</v>
      </c>
      <c r="J18" s="17">
        <f t="shared" si="2"/>
        <v>7564.48000650195</v>
      </c>
      <c r="K18" s="15">
        <f t="shared" si="0"/>
        <v>9269.101157724388</v>
      </c>
      <c r="L18" s="15">
        <v>930733.62</v>
      </c>
      <c r="M18" s="19">
        <f t="shared" si="5"/>
        <v>930733.62</v>
      </c>
      <c r="N18" s="16">
        <f t="shared" si="3"/>
        <v>7564.48000650195</v>
      </c>
      <c r="O18">
        <f t="shared" si="4"/>
        <v>791123.5769999999</v>
      </c>
    </row>
    <row r="19" spans="1:15" ht="15.75">
      <c r="A19" s="3">
        <v>17</v>
      </c>
      <c r="B19" s="3">
        <v>18</v>
      </c>
      <c r="C19" s="3">
        <v>704</v>
      </c>
      <c r="D19" s="3">
        <v>7</v>
      </c>
      <c r="E19" s="4" t="s">
        <v>23</v>
      </c>
      <c r="F19" s="3">
        <v>2.9</v>
      </c>
      <c r="G19" s="5">
        <v>123.04</v>
      </c>
      <c r="H19" s="6">
        <f t="shared" si="1"/>
        <v>22.627500000000012</v>
      </c>
      <c r="I19" s="6">
        <v>100.4125</v>
      </c>
      <c r="J19" s="17">
        <f t="shared" si="2"/>
        <v>7566.996992847854</v>
      </c>
      <c r="K19" s="15">
        <f t="shared" si="0"/>
        <v>9272.1853354911</v>
      </c>
      <c r="L19" s="15">
        <v>931043.31</v>
      </c>
      <c r="M19" s="19">
        <f t="shared" si="5"/>
        <v>931043.31</v>
      </c>
      <c r="N19" s="16">
        <f t="shared" si="3"/>
        <v>7566.996992847854</v>
      </c>
      <c r="O19">
        <f t="shared" si="4"/>
        <v>791386.8135</v>
      </c>
    </row>
    <row r="20" spans="1:15" ht="15.75">
      <c r="A20" s="3">
        <v>18</v>
      </c>
      <c r="B20" s="3">
        <v>18</v>
      </c>
      <c r="C20" s="3">
        <v>804</v>
      </c>
      <c r="D20" s="3">
        <v>8</v>
      </c>
      <c r="E20" s="4" t="s">
        <v>23</v>
      </c>
      <c r="F20" s="3">
        <v>2.9</v>
      </c>
      <c r="G20" s="5">
        <v>123.04</v>
      </c>
      <c r="H20" s="6">
        <f t="shared" si="1"/>
        <v>22.627500000000012</v>
      </c>
      <c r="I20" s="6">
        <v>100.4125</v>
      </c>
      <c r="J20" s="14">
        <f t="shared" si="2"/>
        <v>11574.034451072823</v>
      </c>
      <c r="K20" s="15">
        <f t="shared" si="0"/>
        <v>9079.50733225445</v>
      </c>
      <c r="L20" s="15">
        <v>911696.03</v>
      </c>
      <c r="M20" s="16">
        <f>L20*1.562</f>
        <v>1424069.1988600001</v>
      </c>
      <c r="N20" s="16">
        <f t="shared" si="3"/>
        <v>11574.034451072823</v>
      </c>
      <c r="O20">
        <f t="shared" si="4"/>
        <v>1210458.8190310001</v>
      </c>
    </row>
    <row r="21" spans="1:15" ht="15.75">
      <c r="A21" s="3">
        <v>19</v>
      </c>
      <c r="B21" s="3">
        <v>18</v>
      </c>
      <c r="C21" s="3">
        <v>904</v>
      </c>
      <c r="D21" s="3">
        <v>9</v>
      </c>
      <c r="E21" s="4" t="s">
        <v>23</v>
      </c>
      <c r="F21" s="3">
        <v>2.9</v>
      </c>
      <c r="G21" s="7">
        <v>123.04</v>
      </c>
      <c r="H21" s="6">
        <f t="shared" si="1"/>
        <v>22.627500000000012</v>
      </c>
      <c r="I21" s="20">
        <v>100.4125</v>
      </c>
      <c r="J21" s="14">
        <f t="shared" si="2"/>
        <v>11536.835169817912</v>
      </c>
      <c r="K21" s="15">
        <f t="shared" si="0"/>
        <v>15677.152047802814</v>
      </c>
      <c r="L21" s="11">
        <v>1574182.03</v>
      </c>
      <c r="M21" s="16">
        <f>L21*$P$3</f>
        <v>1419492.199294396</v>
      </c>
      <c r="N21" s="16">
        <f t="shared" si="3"/>
        <v>11536.835169817912</v>
      </c>
      <c r="O21">
        <f t="shared" si="4"/>
        <v>1206568.3694002365</v>
      </c>
    </row>
    <row r="22" spans="1:14" ht="15">
      <c r="A22" s="8" t="s">
        <v>24</v>
      </c>
      <c r="B22" s="9"/>
      <c r="C22" s="9"/>
      <c r="D22" s="9"/>
      <c r="E22" s="9"/>
      <c r="F22" s="10"/>
      <c r="G22" s="11">
        <f>SUM(G3:G21)</f>
        <v>2303.6</v>
      </c>
      <c r="H22" s="11">
        <f>SUM(H3:H21)</f>
        <v>423.6525000000001</v>
      </c>
      <c r="I22" s="11">
        <f>SUM(I3:I21)</f>
        <v>1879.9474999999995</v>
      </c>
      <c r="J22" s="21">
        <f>L22/G22</f>
        <v>9381.952708803612</v>
      </c>
      <c r="K22" s="15">
        <f t="shared" si="0"/>
        <v>11496.20734621579</v>
      </c>
      <c r="L22" s="11">
        <f>SUM(L3:L21)</f>
        <v>21612266.26</v>
      </c>
      <c r="M22" s="18">
        <f>SUM(M3:M21)</f>
        <v>21612269.16002632</v>
      </c>
      <c r="N22" s="18"/>
    </row>
    <row r="24" ht="14.25">
      <c r="M24">
        <f>M22/G22</f>
        <v>9381.953967714151</v>
      </c>
    </row>
    <row r="26" spans="7:8" ht="14.25">
      <c r="G26">
        <v>9381.952708803612</v>
      </c>
      <c r="H26">
        <f>M22/G22</f>
        <v>9381.953967714151</v>
      </c>
    </row>
  </sheetData>
  <sheetProtection/>
  <mergeCells count="13">
    <mergeCell ref="A22:F2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2021-11-10T03:27:02Z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