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  <definedName name="_xlnm._FilterDatabase" localSheetId="0" hidden="1">'附件2'!$A$5:$O$18</definedName>
  </definedNames>
  <calcPr fullCalcOnLoad="1"/>
</workbook>
</file>

<file path=xl/sharedStrings.xml><?xml version="1.0" encoding="utf-8"?>
<sst xmlns="http://schemas.openxmlformats.org/spreadsheetml/2006/main" count="77" uniqueCount="32">
  <si>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</si>
  <si>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</si>
  <si>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</si>
  <si>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</si>
  <si>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海伦源筑花园18、19号楼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</si>
  <si>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</si>
  <si>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</si>
  <si>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</si>
  <si>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</si>
  <si>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</si>
  <si>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</si>
  <si>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</si>
  <si>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</si>
  <si>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</si>
  <si>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</si>
  <si>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</si>
  <si>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</si>
  <si>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</si>
  <si>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</si>
  <si>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</si>
  <si>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</si>
  <si>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</si>
  <si>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带装修</t>
  </si>
  <si>
    <t>本批楼栋总面积/均价</t>
  </si>
  <si>
    <t xml:space="preserve">   本批销售住宅共7套，销售住宅总建筑面积：856.18㎡，套内面积：698.72㎡，分摊面积：157.46㎡，销售均价：7645.89元/㎡（建筑面积）、9368.89元/㎡（套内建筑面积）。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</si>
  <si>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</si>
  <si>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</si>
  <si>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</si>
  <si>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</si>
  <si>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</si>
  <si>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</si>
  <si>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t>三房二厅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</si>
</sst>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29" fillId="9" borderId="0" applyNumberFormat="0" applyBorder="0" applyAlignment="0" applyProtection="0"/>
    <xf numFmtId="0" fontId="13" fillId="0" borderId="5" applyNumberFormat="0" applyFill="0" applyAlignment="0" applyProtection="0"/>
    <xf numFmtId="0" fontId="29" fillId="10" borderId="0" applyNumberFormat="0" applyBorder="0" applyAlignment="0" applyProtection="0"/>
    <xf numFmtId="0" fontId="17" fillId="11" borderId="6" applyNumberFormat="0" applyAlignment="0" applyProtection="0"/>
    <xf numFmtId="0" fontId="25" fillId="11" borderId="1" applyNumberFormat="0" applyAlignment="0" applyProtection="0"/>
    <xf numFmtId="0" fontId="9" fillId="12" borderId="7" applyNumberFormat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9" applyNumberFormat="0" applyFill="0" applyAlignment="0" applyProtection="0"/>
    <xf numFmtId="0" fontId="27" fillId="15" borderId="0" applyNumberFormat="0" applyBorder="0" applyAlignment="0" applyProtection="0"/>
    <xf numFmtId="0" fontId="22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77" fontId="0" fillId="0" borderId="16" xfId="0" applyNumberForma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77" fontId="7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177" fontId="7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7" fontId="0" fillId="0" borderId="16" xfId="0" applyNumberFormat="1" applyBorder="1" applyAlignment="1">
      <alignment horizontal="left" vertical="center"/>
    </xf>
    <xf numFmtId="177" fontId="0" fillId="0" borderId="16" xfId="0" applyNumberFormat="1" applyFill="1" applyBorder="1" applyAlignment="1">
      <alignment horizontal="left" vertical="center"/>
    </xf>
    <xf numFmtId="177" fontId="7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7" fontId="7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177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35831;&#31034;\&#25240;&#25187;&#35831;&#31034;\&#24191;&#20315;&#29572;&#30495;&#39033;&#30446;2022&#24180;1&#26376;&#22312;&#21806;&#20313;&#36135;&#65288;&#39640;&#23618;&#12289;&#23567;&#39640;&#23618;&#12289;&#21472;&#22661;&#65289;&#20419;&#38144;&#30003;&#35831;\&#20851;&#20110;&#28165;&#36828;&#29572;&#30495;&#39033;&#30446;&#22312;&#21806;&#20313;&#36135;&#65288;&#39640;&#23618;&#12289;&#23567;&#39640;&#23618;&#12289;&#21472;&#22661;&#65289;&#20419;&#38144;&#26126;&#32454;&#34920;20211230&#65288;&#324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签价图"/>
      <sheetName val="小高层毛坯"/>
      <sheetName val="小高层精装 (2)"/>
      <sheetName val="促销表 (2)"/>
      <sheetName val="叠墅"/>
      <sheetName val="高层"/>
      <sheetName val="小高层精装 (3)"/>
    </sheetNames>
    <sheetDataSet>
      <sheetData sheetId="2">
        <row r="33">
          <cell r="W33">
            <v>548146.4</v>
          </cell>
        </row>
        <row r="34">
          <cell r="W34">
            <v>693284.6799999999</v>
          </cell>
        </row>
        <row r="35">
          <cell r="W35">
            <v>629903.3200000001</v>
          </cell>
        </row>
        <row r="36">
          <cell r="W36">
            <v>715025.6</v>
          </cell>
        </row>
        <row r="37">
          <cell r="W37">
            <v>688325.9199999999</v>
          </cell>
        </row>
        <row r="38">
          <cell r="W38">
            <v>563283.0800000001</v>
          </cell>
        </row>
        <row r="39">
          <cell r="W39">
            <v>597407.26</v>
          </cell>
        </row>
        <row r="40">
          <cell r="W40">
            <v>667728.9</v>
          </cell>
        </row>
        <row r="41">
          <cell r="W41">
            <v>654379.06</v>
          </cell>
        </row>
        <row r="42">
          <cell r="W42">
            <v>676120.6</v>
          </cell>
        </row>
        <row r="43">
          <cell r="W43">
            <v>666585</v>
          </cell>
        </row>
        <row r="44">
          <cell r="W44">
            <v>710448.76</v>
          </cell>
        </row>
        <row r="45">
          <cell r="W45">
            <v>702820.28</v>
          </cell>
        </row>
        <row r="46">
          <cell r="W46">
            <v>676120.6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4">
      <selection activeCell="Q13" sqref="Q13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0" customWidth="1"/>
    <col min="8" max="8" width="10.375" style="0" bestFit="1" customWidth="1"/>
    <col min="9" max="9" width="9.625" style="0" customWidth="1"/>
    <col min="10" max="10" width="10.625" style="0" customWidth="1"/>
    <col min="11" max="11" width="11.125" style="0" customWidth="1"/>
    <col min="12" max="12" width="11.125" style="20" customWidth="1"/>
    <col min="13" max="13" width="9.375" style="0" customWidth="1"/>
    <col min="14" max="14" width="8.75390625" style="0" customWidth="1"/>
    <col min="15" max="15" width="7.625" style="0" customWidth="1"/>
  </cols>
  <sheetData>
    <row r="1" spans="1:2" ht="18" customHeight="1">
      <c r="A1" s="21" t="s">
        <v>0</v>
      </c>
      <c r="B1" s="21"/>
    </row>
    <row r="2" spans="1:15" ht="31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39"/>
      <c r="M2" s="22"/>
      <c r="N2" s="22"/>
      <c r="O2" s="22"/>
    </row>
    <row r="3" spans="1:15" ht="36" customHeight="1">
      <c r="A3" s="23" t="s">
        <v>2</v>
      </c>
      <c r="B3" s="23"/>
      <c r="C3" s="23"/>
      <c r="D3" s="23"/>
      <c r="E3" s="23"/>
      <c r="F3" s="23"/>
      <c r="G3" s="24"/>
      <c r="H3" s="24"/>
      <c r="I3" s="23" t="s">
        <v>3</v>
      </c>
      <c r="K3" s="23" t="s">
        <v>4</v>
      </c>
      <c r="M3" s="24"/>
      <c r="N3" s="40"/>
      <c r="O3" s="40"/>
    </row>
    <row r="4" spans="1:15" ht="30" customHeight="1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13" t="s">
        <v>13</v>
      </c>
      <c r="J4" s="2" t="s">
        <v>14</v>
      </c>
      <c r="K4" s="2" t="s">
        <v>15</v>
      </c>
      <c r="L4" s="41" t="s">
        <v>16</v>
      </c>
      <c r="M4" s="13" t="s">
        <v>17</v>
      </c>
      <c r="N4" s="2" t="s">
        <v>18</v>
      </c>
      <c r="O4" s="1" t="s">
        <v>19</v>
      </c>
    </row>
    <row r="5" spans="1:15" ht="14.25">
      <c r="A5" s="1"/>
      <c r="B5" s="2"/>
      <c r="C5" s="2"/>
      <c r="D5" s="2"/>
      <c r="E5" s="2"/>
      <c r="F5" s="2"/>
      <c r="G5" s="2"/>
      <c r="H5" s="2"/>
      <c r="I5" s="14"/>
      <c r="J5" s="2"/>
      <c r="K5" s="2"/>
      <c r="L5" s="42"/>
      <c r="M5" s="14"/>
      <c r="N5" s="2"/>
      <c r="O5" s="1"/>
    </row>
    <row r="6" spans="1:15" s="19" customFormat="1" ht="24.75" customHeight="1">
      <c r="A6" s="3">
        <v>1</v>
      </c>
      <c r="B6" s="3">
        <v>19</v>
      </c>
      <c r="C6" s="3">
        <v>201</v>
      </c>
      <c r="D6" s="3">
        <v>2</v>
      </c>
      <c r="E6" s="5" t="s">
        <v>20</v>
      </c>
      <c r="F6" s="3">
        <v>2.9</v>
      </c>
      <c r="G6" s="6">
        <v>123.04</v>
      </c>
      <c r="H6" s="7">
        <f aca="true" t="shared" si="0" ref="H6:H12">G6-I6</f>
        <v>22.627500000000012</v>
      </c>
      <c r="I6" s="7">
        <v>100.4125</v>
      </c>
      <c r="J6" s="15">
        <f aca="true" t="shared" si="1" ref="J6:J13">L6/G6</f>
        <v>9782.939206762028</v>
      </c>
      <c r="K6" s="16">
        <f aca="true" t="shared" si="2" ref="K6:K13">L6/I6</f>
        <v>11987.480044815138</v>
      </c>
      <c r="L6" s="6">
        <v>1203692.84</v>
      </c>
      <c r="M6" s="16"/>
      <c r="N6" s="43" t="s">
        <v>21</v>
      </c>
      <c r="O6" s="5" t="s">
        <v>22</v>
      </c>
    </row>
    <row r="7" spans="1:15" s="19" customFormat="1" ht="24.75" customHeight="1">
      <c r="A7" s="3">
        <v>2</v>
      </c>
      <c r="B7" s="3">
        <v>19</v>
      </c>
      <c r="C7" s="3">
        <v>102</v>
      </c>
      <c r="D7" s="3">
        <v>1</v>
      </c>
      <c r="E7" s="5" t="s">
        <v>20</v>
      </c>
      <c r="F7" s="3">
        <v>2.9</v>
      </c>
      <c r="G7" s="6">
        <v>120.49</v>
      </c>
      <c r="H7" s="7">
        <f t="shared" si="0"/>
        <v>22.159999999999997</v>
      </c>
      <c r="I7" s="7">
        <v>98.33</v>
      </c>
      <c r="J7" s="15">
        <f t="shared" si="1"/>
        <v>5849.193377043739</v>
      </c>
      <c r="K7" s="16">
        <f t="shared" si="2"/>
        <v>7167.388487745348</v>
      </c>
      <c r="L7" s="6">
        <v>704769.31</v>
      </c>
      <c r="M7" s="16"/>
      <c r="N7" s="43" t="s">
        <v>21</v>
      </c>
      <c r="O7" s="5" t="s">
        <v>22</v>
      </c>
    </row>
    <row r="8" spans="1:15" s="19" customFormat="1" ht="24.75" customHeight="1">
      <c r="A8" s="3">
        <v>3</v>
      </c>
      <c r="B8" s="3">
        <v>19</v>
      </c>
      <c r="C8" s="3">
        <v>202</v>
      </c>
      <c r="D8" s="3">
        <v>2</v>
      </c>
      <c r="E8" s="5" t="s">
        <v>20</v>
      </c>
      <c r="F8" s="3">
        <v>2.9</v>
      </c>
      <c r="G8" s="6">
        <v>123.04</v>
      </c>
      <c r="H8" s="7">
        <f t="shared" si="0"/>
        <v>22.627500000000012</v>
      </c>
      <c r="I8" s="7">
        <v>100.4125</v>
      </c>
      <c r="J8" s="15">
        <f t="shared" si="1"/>
        <v>9783.914580624187</v>
      </c>
      <c r="K8" s="16">
        <f t="shared" si="2"/>
        <v>11988.675214739202</v>
      </c>
      <c r="L8" s="6">
        <v>1203812.85</v>
      </c>
      <c r="M8" s="16"/>
      <c r="N8" s="43" t="s">
        <v>21</v>
      </c>
      <c r="O8" s="5" t="s">
        <v>22</v>
      </c>
    </row>
    <row r="9" spans="1:15" s="19" customFormat="1" ht="24.75" customHeight="1">
      <c r="A9" s="3">
        <v>4</v>
      </c>
      <c r="B9" s="3">
        <v>19</v>
      </c>
      <c r="C9" s="3">
        <v>702</v>
      </c>
      <c r="D9" s="3">
        <v>7</v>
      </c>
      <c r="E9" s="5" t="s">
        <v>20</v>
      </c>
      <c r="F9" s="3">
        <v>2.9</v>
      </c>
      <c r="G9" s="6">
        <v>123.04</v>
      </c>
      <c r="H9" s="7">
        <f t="shared" si="0"/>
        <v>22.627500000000012</v>
      </c>
      <c r="I9" s="7">
        <v>100.4125</v>
      </c>
      <c r="J9" s="15">
        <f t="shared" si="1"/>
        <v>6346.335419375812</v>
      </c>
      <c r="K9" s="16">
        <f t="shared" si="2"/>
        <v>7776.453230424499</v>
      </c>
      <c r="L9" s="6">
        <v>780853.11</v>
      </c>
      <c r="M9" s="16"/>
      <c r="N9" s="43" t="s">
        <v>21</v>
      </c>
      <c r="O9" s="5" t="s">
        <v>22</v>
      </c>
    </row>
    <row r="10" spans="1:15" s="19" customFormat="1" ht="24.75" customHeight="1">
      <c r="A10" s="3">
        <v>5</v>
      </c>
      <c r="B10" s="3">
        <v>19</v>
      </c>
      <c r="C10" s="3">
        <v>902</v>
      </c>
      <c r="D10" s="3">
        <v>9</v>
      </c>
      <c r="E10" s="5" t="s">
        <v>20</v>
      </c>
      <c r="F10" s="3">
        <v>2.9</v>
      </c>
      <c r="G10" s="6">
        <v>123.04</v>
      </c>
      <c r="H10" s="7">
        <f t="shared" si="0"/>
        <v>22.627500000000012</v>
      </c>
      <c r="I10" s="7">
        <v>100.4125</v>
      </c>
      <c r="J10" s="15">
        <f t="shared" si="1"/>
        <v>9642.096553966205</v>
      </c>
      <c r="K10" s="16">
        <f t="shared" si="2"/>
        <v>11814.899141043217</v>
      </c>
      <c r="L10" s="6">
        <v>1186363.560000002</v>
      </c>
      <c r="M10" s="16"/>
      <c r="N10" s="43" t="s">
        <v>21</v>
      </c>
      <c r="O10" s="5" t="s">
        <v>22</v>
      </c>
    </row>
    <row r="11" spans="1:15" s="19" customFormat="1" ht="24.75" customHeight="1">
      <c r="A11" s="3">
        <v>6</v>
      </c>
      <c r="B11" s="3">
        <v>18</v>
      </c>
      <c r="C11" s="3">
        <v>104</v>
      </c>
      <c r="D11" s="3">
        <v>1</v>
      </c>
      <c r="E11" s="5" t="s">
        <v>20</v>
      </c>
      <c r="F11" s="3">
        <v>2.9</v>
      </c>
      <c r="G11" s="6">
        <v>120.49</v>
      </c>
      <c r="H11" s="7">
        <f t="shared" si="0"/>
        <v>22.159999999999997</v>
      </c>
      <c r="I11" s="7">
        <v>98.33</v>
      </c>
      <c r="J11" s="15">
        <f t="shared" si="1"/>
        <v>5849.193377043739</v>
      </c>
      <c r="K11" s="16">
        <f t="shared" si="2"/>
        <v>7167.388487745348</v>
      </c>
      <c r="L11" s="6">
        <v>704769.31</v>
      </c>
      <c r="M11" s="16"/>
      <c r="N11" s="43" t="s">
        <v>21</v>
      </c>
      <c r="O11" s="5" t="s">
        <v>22</v>
      </c>
    </row>
    <row r="12" spans="1:15" s="19" customFormat="1" ht="24.75" customHeight="1">
      <c r="A12" s="3">
        <v>7</v>
      </c>
      <c r="B12" s="3">
        <v>18</v>
      </c>
      <c r="C12" s="3">
        <v>904</v>
      </c>
      <c r="D12" s="3">
        <v>9</v>
      </c>
      <c r="E12" s="5" t="s">
        <v>20</v>
      </c>
      <c r="F12" s="3">
        <v>2.9</v>
      </c>
      <c r="G12" s="8">
        <v>123.04</v>
      </c>
      <c r="H12" s="7">
        <f t="shared" si="0"/>
        <v>22.627500000000012</v>
      </c>
      <c r="I12" s="18">
        <v>100.4125</v>
      </c>
      <c r="J12" s="15">
        <f t="shared" si="1"/>
        <v>6193.06883940182</v>
      </c>
      <c r="K12" s="16">
        <f t="shared" si="2"/>
        <v>7588.648724013445</v>
      </c>
      <c r="L12" s="8">
        <v>761995.19</v>
      </c>
      <c r="M12" s="12"/>
      <c r="N12" s="43" t="s">
        <v>21</v>
      </c>
      <c r="O12" s="5" t="s">
        <v>22</v>
      </c>
    </row>
    <row r="13" spans="1:15" s="19" customFormat="1" ht="24.75" customHeight="1">
      <c r="A13" s="9" t="s">
        <v>23</v>
      </c>
      <c r="B13" s="10"/>
      <c r="C13" s="10"/>
      <c r="D13" s="10"/>
      <c r="E13" s="10"/>
      <c r="F13" s="11"/>
      <c r="G13" s="12">
        <f>SUM(G6:G12)</f>
        <v>856.18</v>
      </c>
      <c r="H13" s="12">
        <f>SUM(H6:H12)</f>
        <v>157.45750000000004</v>
      </c>
      <c r="I13" s="12">
        <f>SUM(I6:I12)</f>
        <v>698.7225000000001</v>
      </c>
      <c r="J13" s="15">
        <f t="shared" si="1"/>
        <v>7645.887745567524</v>
      </c>
      <c r="K13" s="16">
        <f t="shared" si="2"/>
        <v>9368.892757854515</v>
      </c>
      <c r="L13" s="44">
        <f>SUM(L6:L12)</f>
        <v>6546256.170000002</v>
      </c>
      <c r="M13" s="12"/>
      <c r="N13" s="43"/>
      <c r="O13" s="5"/>
    </row>
    <row r="14" spans="1:15" s="19" customFormat="1" ht="31.5" customHeight="1">
      <c r="A14" s="25" t="s">
        <v>24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45"/>
      <c r="M14" s="26"/>
      <c r="N14" s="26"/>
      <c r="O14" s="46"/>
    </row>
    <row r="15" spans="1:15" s="19" customFormat="1" ht="69.75" customHeight="1">
      <c r="A15" s="27" t="s">
        <v>25</v>
      </c>
      <c r="B15" s="28"/>
      <c r="C15" s="28"/>
      <c r="D15" s="28"/>
      <c r="E15" s="28"/>
      <c r="F15" s="28"/>
      <c r="G15" s="29"/>
      <c r="H15" s="30"/>
      <c r="I15" s="29"/>
      <c r="J15" s="47"/>
      <c r="K15" s="47"/>
      <c r="L15" s="48"/>
      <c r="M15" s="28"/>
      <c r="N15" s="28"/>
      <c r="O15" s="28"/>
    </row>
    <row r="16" spans="1:15" s="19" customFormat="1" ht="24.75" customHeight="1">
      <c r="A16" s="31" t="s">
        <v>26</v>
      </c>
      <c r="B16" s="31"/>
      <c r="C16" s="31"/>
      <c r="D16" s="31"/>
      <c r="E16" s="31"/>
      <c r="F16" s="31"/>
      <c r="G16" s="32"/>
      <c r="H16" s="33"/>
      <c r="I16" s="32"/>
      <c r="J16" s="49"/>
      <c r="L16" s="50"/>
      <c r="M16" s="31"/>
      <c r="N16" s="34"/>
      <c r="O16" s="34"/>
    </row>
    <row r="17" spans="1:15" s="19" customFormat="1" ht="24.75" customHeight="1">
      <c r="A17" s="31" t="s">
        <v>27</v>
      </c>
      <c r="B17" s="31"/>
      <c r="C17" s="31"/>
      <c r="D17" s="31"/>
      <c r="E17" s="31"/>
      <c r="F17" s="34"/>
      <c r="G17" s="35"/>
      <c r="H17" s="36"/>
      <c r="I17" s="35"/>
      <c r="J17" s="51"/>
      <c r="K17" s="24" t="s">
        <v>28</v>
      </c>
      <c r="L17" s="52"/>
      <c r="M17" s="31"/>
      <c r="N17" s="34"/>
      <c r="O17" s="34"/>
    </row>
    <row r="18" spans="1:12" s="19" customFormat="1" ht="24.75" customHeight="1">
      <c r="A18" s="31" t="s">
        <v>29</v>
      </c>
      <c r="B18" s="31"/>
      <c r="C18" s="31"/>
      <c r="D18" s="31"/>
      <c r="E18" s="31"/>
      <c r="G18" s="37"/>
      <c r="H18" s="38"/>
      <c r="I18" s="37"/>
      <c r="J18" s="53"/>
      <c r="K18" s="24" t="s">
        <v>30</v>
      </c>
      <c r="L18" s="52"/>
    </row>
    <row r="19" s="19" customFormat="1" ht="24.75" customHeight="1">
      <c r="L19" s="50"/>
    </row>
    <row r="20" s="19" customFormat="1" ht="24.75" customHeight="1">
      <c r="L20" s="50"/>
    </row>
    <row r="21" s="19" customFormat="1" ht="24.75" customHeight="1">
      <c r="L21" s="50"/>
    </row>
    <row r="22" s="19" customFormat="1" ht="24.75" customHeight="1">
      <c r="L22" s="50"/>
    </row>
    <row r="23" s="19" customFormat="1" ht="24.75" customHeight="1">
      <c r="L23" s="50"/>
    </row>
    <row r="24" s="19" customFormat="1" ht="24.75" customHeight="1">
      <c r="L24" s="50"/>
    </row>
    <row r="25" s="19" customFormat="1" ht="24.75" customHeight="1">
      <c r="L25" s="50"/>
    </row>
    <row r="26" s="19" customFormat="1" ht="24.75" customHeight="1">
      <c r="L26" s="50"/>
    </row>
    <row r="27" s="19" customFormat="1" ht="30.75" customHeight="1">
      <c r="L27" s="50"/>
    </row>
    <row r="28" ht="42" customHeight="1"/>
    <row r="29" ht="51.75" customHeight="1"/>
    <row r="30" ht="27" customHeight="1"/>
    <row r="31" ht="25.5" customHeight="1"/>
  </sheetData>
  <sheetProtection/>
  <autoFilter ref="A5:O18"/>
  <mergeCells count="23">
    <mergeCell ref="A1:B1"/>
    <mergeCell ref="A2:O2"/>
    <mergeCell ref="A13:F13"/>
    <mergeCell ref="A14:O14"/>
    <mergeCell ref="A15:O15"/>
    <mergeCell ref="A16:E16"/>
    <mergeCell ref="A17:E17"/>
    <mergeCell ref="A18:E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B19" sqref="B19"/>
    </sheetView>
  </sheetViews>
  <sheetFormatPr defaultColWidth="9.00390625" defaultRowHeight="14.25"/>
  <cols>
    <col min="10" max="10" width="11.375" style="0" customWidth="1"/>
    <col min="11" max="11" width="11.25390625" style="0" customWidth="1"/>
    <col min="12" max="12" width="12.625" style="0" customWidth="1"/>
    <col min="14" max="14" width="10.75390625" style="0" customWidth="1"/>
    <col min="15" max="15" width="11.125" style="0" customWidth="1"/>
  </cols>
  <sheetData>
    <row r="1" spans="1:13" ht="14.2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13" t="s">
        <v>13</v>
      </c>
      <c r="J1" s="2" t="s">
        <v>14</v>
      </c>
      <c r="K1" s="2" t="s">
        <v>15</v>
      </c>
      <c r="L1" s="13" t="s">
        <v>16</v>
      </c>
      <c r="M1" s="13" t="s">
        <v>17</v>
      </c>
    </row>
    <row r="2" spans="1:13" ht="15.75" customHeight="1">
      <c r="A2" s="1"/>
      <c r="B2" s="2"/>
      <c r="C2" s="2"/>
      <c r="D2" s="2"/>
      <c r="E2" s="2"/>
      <c r="F2" s="2"/>
      <c r="G2" s="2"/>
      <c r="H2" s="2"/>
      <c r="I2" s="14"/>
      <c r="J2" s="2"/>
      <c r="K2" s="2"/>
      <c r="L2" s="14"/>
      <c r="M2" s="14"/>
    </row>
    <row r="3" spans="1:16" ht="15.75" customHeight="1">
      <c r="A3" s="1">
        <v>1</v>
      </c>
      <c r="B3" s="3">
        <v>19</v>
      </c>
      <c r="C3" s="4">
        <v>101</v>
      </c>
      <c r="D3" s="3">
        <v>1</v>
      </c>
      <c r="E3" s="5" t="s">
        <v>20</v>
      </c>
      <c r="F3" s="3">
        <v>2.9</v>
      </c>
      <c r="G3" s="6">
        <v>123.04</v>
      </c>
      <c r="H3" s="7">
        <f>G3-I3</f>
        <v>22.627500000000012</v>
      </c>
      <c r="I3" s="7">
        <v>100.4125</v>
      </c>
      <c r="J3" s="15">
        <f>L3/G3</f>
        <v>11539.375911574869</v>
      </c>
      <c r="K3" s="16">
        <f>L3/I3</f>
        <v>14139.721769303345</v>
      </c>
      <c r="L3" s="16">
        <v>1419804.812160172</v>
      </c>
      <c r="M3" s="14"/>
      <c r="N3">
        <f>'[1]小高层精装 (2)'!$W$38</f>
        <v>563283.0800000001</v>
      </c>
      <c r="O3">
        <f>N3/0.85001</f>
        <v>662678.1802567029</v>
      </c>
      <c r="P3">
        <f>O3/G3</f>
        <v>5385.875977378925</v>
      </c>
    </row>
    <row r="4" spans="1:16" ht="15.75">
      <c r="A4" s="3">
        <v>2</v>
      </c>
      <c r="B4" s="3">
        <v>19</v>
      </c>
      <c r="C4" s="4">
        <v>201</v>
      </c>
      <c r="D4" s="3">
        <v>2</v>
      </c>
      <c r="E4" s="5" t="s">
        <v>20</v>
      </c>
      <c r="F4" s="3">
        <v>2.9</v>
      </c>
      <c r="G4" s="6">
        <v>123.04</v>
      </c>
      <c r="H4" s="7">
        <f aca="true" t="shared" si="0" ref="H4:H16">G4-I4</f>
        <v>22.627500000000012</v>
      </c>
      <c r="I4" s="7">
        <v>100.4125</v>
      </c>
      <c r="J4" s="15">
        <f aca="true" t="shared" si="1" ref="J4:J17">L4/G4</f>
        <v>11539.375911574869</v>
      </c>
      <c r="K4" s="16">
        <f aca="true" t="shared" si="2" ref="K4:K17">L4/I4</f>
        <v>14139.721769303345</v>
      </c>
      <c r="L4" s="16">
        <v>1419804.812160172</v>
      </c>
      <c r="M4" s="16"/>
      <c r="N4">
        <f>'[1]小高层精装 (2)'!$W$40</f>
        <v>667728.9</v>
      </c>
      <c r="O4">
        <f aca="true" t="shared" si="3" ref="O4:O15">N4/0.85001</f>
        <v>785554.1699509417</v>
      </c>
      <c r="P4">
        <f aca="true" t="shared" si="4" ref="P4:P16">O4/G4</f>
        <v>6384.5429937495255</v>
      </c>
    </row>
    <row r="5" spans="1:16" ht="15.75">
      <c r="A5" s="1">
        <v>3</v>
      </c>
      <c r="B5" s="3">
        <v>19</v>
      </c>
      <c r="C5" s="4">
        <v>401</v>
      </c>
      <c r="D5" s="3">
        <v>4</v>
      </c>
      <c r="E5" s="5" t="s">
        <v>20</v>
      </c>
      <c r="F5" s="3">
        <v>2.9</v>
      </c>
      <c r="G5" s="6">
        <v>123.04</v>
      </c>
      <c r="H5" s="7">
        <f t="shared" si="0"/>
        <v>22.627500000000012</v>
      </c>
      <c r="I5" s="7">
        <v>100.4125</v>
      </c>
      <c r="J5" s="15">
        <f t="shared" si="1"/>
        <v>11581.93783680104</v>
      </c>
      <c r="K5" s="16">
        <f t="shared" si="2"/>
        <v>14191.874830723269</v>
      </c>
      <c r="L5" s="16">
        <v>1425041.6314400001</v>
      </c>
      <c r="M5" s="16"/>
      <c r="N5">
        <f>'[1]小高层精装 (2)'!$W$42</f>
        <v>676120.6</v>
      </c>
      <c r="O5">
        <f t="shared" si="3"/>
        <v>795426.6420395053</v>
      </c>
      <c r="P5">
        <f t="shared" si="4"/>
        <v>6464.780900841232</v>
      </c>
    </row>
    <row r="6" spans="1:16" ht="15.75">
      <c r="A6" s="3">
        <v>4</v>
      </c>
      <c r="B6" s="3">
        <v>19</v>
      </c>
      <c r="C6" s="4">
        <v>701</v>
      </c>
      <c r="D6" s="3">
        <v>7</v>
      </c>
      <c r="E6" s="5" t="s">
        <v>20</v>
      </c>
      <c r="F6" s="3">
        <v>2.9</v>
      </c>
      <c r="G6" s="6">
        <v>123.04</v>
      </c>
      <c r="H6" s="7">
        <f t="shared" si="0"/>
        <v>22.627500000000012</v>
      </c>
      <c r="I6" s="7">
        <v>100.4125</v>
      </c>
      <c r="J6" s="15">
        <f t="shared" si="1"/>
        <v>7557.763979193758</v>
      </c>
      <c r="K6" s="16">
        <f t="shared" si="2"/>
        <v>9260.871704220093</v>
      </c>
      <c r="L6" s="16">
        <v>929907.28</v>
      </c>
      <c r="M6" s="16"/>
      <c r="N6">
        <f>'[1]小高层精装 (2)'!$W$44</f>
        <v>710448.76</v>
      </c>
      <c r="O6">
        <f t="shared" si="3"/>
        <v>835812.2375030882</v>
      </c>
      <c r="P6">
        <f t="shared" si="4"/>
        <v>6793.012333412615</v>
      </c>
    </row>
    <row r="7" spans="1:16" ht="15.75">
      <c r="A7" s="1">
        <v>5</v>
      </c>
      <c r="B7" s="3">
        <v>19</v>
      </c>
      <c r="C7" s="4">
        <v>801</v>
      </c>
      <c r="D7" s="3">
        <v>8</v>
      </c>
      <c r="E7" s="5" t="s">
        <v>20</v>
      </c>
      <c r="F7" s="3">
        <v>2.9</v>
      </c>
      <c r="G7" s="6">
        <v>123.04</v>
      </c>
      <c r="H7" s="7">
        <f t="shared" si="0"/>
        <v>22.627500000000012</v>
      </c>
      <c r="I7" s="7">
        <v>100.4125</v>
      </c>
      <c r="J7" s="15">
        <f t="shared" si="1"/>
        <v>7559.779421326398</v>
      </c>
      <c r="K7" s="16">
        <f t="shared" si="2"/>
        <v>9263.3413170671</v>
      </c>
      <c r="L7" s="16">
        <v>930155.26</v>
      </c>
      <c r="M7" s="16"/>
      <c r="N7">
        <f>'[1]小高层精装 (2)'!$W$45</f>
        <v>702820.28</v>
      </c>
      <c r="O7">
        <f t="shared" si="3"/>
        <v>826837.6607334032</v>
      </c>
      <c r="P7">
        <f t="shared" si="4"/>
        <v>6720.07201506342</v>
      </c>
    </row>
    <row r="8" spans="1:16" ht="15.75">
      <c r="A8" s="3">
        <v>6</v>
      </c>
      <c r="B8" s="3">
        <v>19</v>
      </c>
      <c r="C8" s="4">
        <v>901</v>
      </c>
      <c r="D8" s="3">
        <v>9</v>
      </c>
      <c r="E8" s="5" t="s">
        <v>20</v>
      </c>
      <c r="F8" s="3">
        <v>2.9</v>
      </c>
      <c r="G8" s="6">
        <v>123.04</v>
      </c>
      <c r="H8" s="7">
        <f t="shared" si="0"/>
        <v>22.627500000000012</v>
      </c>
      <c r="I8" s="7">
        <v>100.4125</v>
      </c>
      <c r="J8" s="15">
        <f t="shared" si="1"/>
        <v>11539.69200189441</v>
      </c>
      <c r="K8" s="16">
        <f t="shared" si="2"/>
        <v>14140.109089138188</v>
      </c>
      <c r="L8" s="16">
        <v>1419843.7039130882</v>
      </c>
      <c r="M8" s="16"/>
      <c r="N8">
        <f>'[1]小高层精装 (2)'!$W$46</f>
        <v>676120.6</v>
      </c>
      <c r="O8">
        <f t="shared" si="3"/>
        <v>795426.6420395053</v>
      </c>
      <c r="P8">
        <f t="shared" si="4"/>
        <v>6464.780900841232</v>
      </c>
    </row>
    <row r="9" spans="1:16" ht="15.75">
      <c r="A9" s="1">
        <v>7</v>
      </c>
      <c r="B9" s="3">
        <v>19</v>
      </c>
      <c r="C9" s="4">
        <v>102</v>
      </c>
      <c r="D9" s="3">
        <v>1</v>
      </c>
      <c r="E9" s="5" t="s">
        <v>20</v>
      </c>
      <c r="F9" s="3">
        <v>2.9</v>
      </c>
      <c r="G9" s="6">
        <v>120.49</v>
      </c>
      <c r="H9" s="7">
        <f t="shared" si="0"/>
        <v>22.159999999999997</v>
      </c>
      <c r="I9" s="7">
        <v>98.33</v>
      </c>
      <c r="J9" s="15">
        <f t="shared" si="1"/>
        <v>11538.600703368946</v>
      </c>
      <c r="K9" s="16">
        <f t="shared" si="2"/>
        <v>14138.980969682947</v>
      </c>
      <c r="L9" s="16">
        <v>1390285.9987489241</v>
      </c>
      <c r="M9" s="16"/>
      <c r="N9">
        <f>'[1]小高层精装 (2)'!$W$39</f>
        <v>597407.26</v>
      </c>
      <c r="O9" s="17">
        <f>N9/0.2715</f>
        <v>2200395.064456722</v>
      </c>
      <c r="P9">
        <f t="shared" si="4"/>
        <v>18262.055477273814</v>
      </c>
    </row>
    <row r="10" spans="1:16" ht="15.75">
      <c r="A10" s="3">
        <v>8</v>
      </c>
      <c r="B10" s="3">
        <v>19</v>
      </c>
      <c r="C10" s="4">
        <v>302</v>
      </c>
      <c r="D10" s="3">
        <v>3</v>
      </c>
      <c r="E10" s="5" t="s">
        <v>20</v>
      </c>
      <c r="F10" s="3">
        <v>2.9</v>
      </c>
      <c r="G10" s="6">
        <v>123.04</v>
      </c>
      <c r="H10" s="7">
        <f t="shared" si="0"/>
        <v>22.627500000000012</v>
      </c>
      <c r="I10" s="7">
        <v>100.4125</v>
      </c>
      <c r="J10" s="15">
        <f t="shared" si="1"/>
        <v>7226.917181404421</v>
      </c>
      <c r="K10" s="16">
        <f t="shared" si="2"/>
        <v>8855.47008589568</v>
      </c>
      <c r="L10" s="16">
        <v>889199.89</v>
      </c>
      <c r="M10" s="16"/>
      <c r="N10">
        <f>'[1]小高层精装 (2)'!$W$41</f>
        <v>654379.06</v>
      </c>
      <c r="O10">
        <f t="shared" si="3"/>
        <v>769848.6606039929</v>
      </c>
      <c r="P10">
        <f t="shared" si="4"/>
        <v>6256.897436638434</v>
      </c>
    </row>
    <row r="11" spans="1:16" ht="15.75">
      <c r="A11" s="1">
        <v>9</v>
      </c>
      <c r="B11" s="3">
        <v>19</v>
      </c>
      <c r="C11" s="4">
        <v>502</v>
      </c>
      <c r="D11" s="3">
        <v>6</v>
      </c>
      <c r="E11" s="5" t="s">
        <v>20</v>
      </c>
      <c r="F11" s="3">
        <v>2.9</v>
      </c>
      <c r="G11" s="6">
        <v>123.04</v>
      </c>
      <c r="H11" s="7">
        <f t="shared" si="0"/>
        <v>22.627500000000012</v>
      </c>
      <c r="I11" s="7">
        <v>100.4125</v>
      </c>
      <c r="J11" s="15">
        <f t="shared" si="1"/>
        <v>7556.958143693108</v>
      </c>
      <c r="K11" s="16">
        <f t="shared" si="2"/>
        <v>9259.884277355908</v>
      </c>
      <c r="L11" s="16">
        <v>929808.13</v>
      </c>
      <c r="M11" s="16"/>
      <c r="N11">
        <f>'[1]小高层精装 (2)'!$W$43</f>
        <v>666585</v>
      </c>
      <c r="O11">
        <f t="shared" si="3"/>
        <v>784208.421077399</v>
      </c>
      <c r="P11">
        <f t="shared" si="4"/>
        <v>6373.605502904738</v>
      </c>
    </row>
    <row r="12" spans="1:16" ht="15.75">
      <c r="A12" s="3">
        <v>10</v>
      </c>
      <c r="B12" s="3">
        <v>18</v>
      </c>
      <c r="C12" s="4">
        <v>103</v>
      </c>
      <c r="D12" s="3">
        <v>1</v>
      </c>
      <c r="E12" s="5" t="s">
        <v>31</v>
      </c>
      <c r="F12" s="3">
        <v>2.9</v>
      </c>
      <c r="G12" s="6">
        <v>108.51</v>
      </c>
      <c r="H12" s="7">
        <f t="shared" si="0"/>
        <v>19.960000000000008</v>
      </c>
      <c r="I12" s="7">
        <v>88.55</v>
      </c>
      <c r="J12" s="15">
        <f t="shared" si="1"/>
        <v>11536.097699965607</v>
      </c>
      <c r="K12" s="16">
        <f t="shared" si="2"/>
        <v>14136.44225209789</v>
      </c>
      <c r="L12" s="16">
        <v>1251781.961423268</v>
      </c>
      <c r="M12" s="16"/>
      <c r="N12">
        <f>'[1]小高层精装 (2)'!W33</f>
        <v>548146.4</v>
      </c>
      <c r="O12">
        <f t="shared" si="3"/>
        <v>644870.5309349302</v>
      </c>
      <c r="P12">
        <f t="shared" si="4"/>
        <v>5942.959459357941</v>
      </c>
    </row>
    <row r="13" spans="1:16" ht="15.75">
      <c r="A13" s="1">
        <v>11</v>
      </c>
      <c r="B13" s="3">
        <v>18</v>
      </c>
      <c r="C13" s="4">
        <v>703</v>
      </c>
      <c r="D13" s="3">
        <v>1</v>
      </c>
      <c r="E13" s="5" t="s">
        <v>20</v>
      </c>
      <c r="F13" s="3">
        <v>2.9</v>
      </c>
      <c r="G13" s="6">
        <v>123.04</v>
      </c>
      <c r="H13" s="7">
        <v>22.627500000000012</v>
      </c>
      <c r="I13" s="7">
        <v>100.4125</v>
      </c>
      <c r="J13" s="15">
        <f t="shared" si="1"/>
        <v>11299.307402588036</v>
      </c>
      <c r="K13" s="16">
        <f t="shared" si="2"/>
        <v>13845.55491412356</v>
      </c>
      <c r="L13" s="16">
        <v>1390266.782814432</v>
      </c>
      <c r="M13" s="16"/>
      <c r="N13">
        <f>'[1]小高层精装 (2)'!$W$34</f>
        <v>693284.6799999999</v>
      </c>
      <c r="O13">
        <f t="shared" si="3"/>
        <v>815619.4397712967</v>
      </c>
      <c r="P13">
        <f t="shared" si="4"/>
        <v>6628.896617126923</v>
      </c>
    </row>
    <row r="14" spans="1:16" ht="15.75">
      <c r="A14" s="3">
        <v>12</v>
      </c>
      <c r="B14" s="3">
        <v>18</v>
      </c>
      <c r="C14" s="3">
        <v>104</v>
      </c>
      <c r="D14" s="3">
        <v>1</v>
      </c>
      <c r="E14" s="5" t="s">
        <v>20</v>
      </c>
      <c r="F14" s="3">
        <v>2.9</v>
      </c>
      <c r="G14" s="6">
        <v>120.49</v>
      </c>
      <c r="H14" s="7">
        <f t="shared" si="0"/>
        <v>22.159999999999997</v>
      </c>
      <c r="I14" s="7">
        <v>98.33</v>
      </c>
      <c r="J14" s="15">
        <f t="shared" si="1"/>
        <v>11538.441221797924</v>
      </c>
      <c r="K14" s="16">
        <f t="shared" si="2"/>
        <v>14138.78554677547</v>
      </c>
      <c r="L14" s="16">
        <v>1390266.782814432</v>
      </c>
      <c r="M14" s="16"/>
      <c r="N14">
        <f>'[1]小高层精装 (2)'!W35</f>
        <v>629903.3200000001</v>
      </c>
      <c r="O14" s="17">
        <f>N14/0.2865</f>
        <v>2198615.427574171</v>
      </c>
      <c r="P14">
        <f t="shared" si="4"/>
        <v>18247.285480738414</v>
      </c>
    </row>
    <row r="15" spans="1:16" ht="15.75">
      <c r="A15" s="1">
        <v>13</v>
      </c>
      <c r="B15" s="3">
        <v>18</v>
      </c>
      <c r="C15" s="3">
        <v>804</v>
      </c>
      <c r="D15" s="3">
        <v>8</v>
      </c>
      <c r="E15" s="5" t="s">
        <v>20</v>
      </c>
      <c r="F15" s="3">
        <v>2.9</v>
      </c>
      <c r="G15" s="6">
        <v>123.04</v>
      </c>
      <c r="H15" s="7">
        <f t="shared" si="0"/>
        <v>22.627500000000012</v>
      </c>
      <c r="I15" s="7">
        <v>100.4125</v>
      </c>
      <c r="J15" s="15">
        <f t="shared" si="1"/>
        <v>11574.034451072823</v>
      </c>
      <c r="K15" s="16">
        <f t="shared" si="2"/>
        <v>14182.190452981453</v>
      </c>
      <c r="L15" s="16">
        <v>1424069.1988600001</v>
      </c>
      <c r="M15" s="16"/>
      <c r="N15">
        <f>'[1]小高层精装 (2)'!W36</f>
        <v>715025.6</v>
      </c>
      <c r="O15">
        <f t="shared" si="3"/>
        <v>841196.6918036258</v>
      </c>
      <c r="P15">
        <f t="shared" si="4"/>
        <v>6836.774153150404</v>
      </c>
    </row>
    <row r="16" spans="1:16" ht="15.75">
      <c r="A16" s="3">
        <v>14</v>
      </c>
      <c r="B16" s="3">
        <v>18</v>
      </c>
      <c r="C16" s="3">
        <v>904</v>
      </c>
      <c r="D16" s="3">
        <v>9</v>
      </c>
      <c r="E16" s="5" t="s">
        <v>20</v>
      </c>
      <c r="F16" s="3">
        <v>2.9</v>
      </c>
      <c r="G16" s="8">
        <v>123.04</v>
      </c>
      <c r="H16" s="7">
        <f t="shared" si="0"/>
        <v>22.627500000000012</v>
      </c>
      <c r="I16" s="18">
        <v>100.4125</v>
      </c>
      <c r="J16" s="15">
        <f t="shared" si="1"/>
        <v>11536.835169817912</v>
      </c>
      <c r="K16" s="16">
        <f t="shared" si="2"/>
        <v>14136.608482951784</v>
      </c>
      <c r="L16" s="12">
        <v>1419492.199294396</v>
      </c>
      <c r="M16" s="12"/>
      <c r="N16">
        <f>'[1]小高层精装 (2)'!W37</f>
        <v>688325.9199999999</v>
      </c>
      <c r="O16" s="17">
        <f>N16/0.3065</f>
        <v>2245761.566068515</v>
      </c>
      <c r="P16">
        <f t="shared" si="4"/>
        <v>18252.288410829933</v>
      </c>
    </row>
    <row r="17" spans="1:15" ht="15">
      <c r="A17" s="9" t="s">
        <v>23</v>
      </c>
      <c r="B17" s="10"/>
      <c r="C17" s="10"/>
      <c r="D17" s="10"/>
      <c r="E17" s="10"/>
      <c r="F17" s="11"/>
      <c r="G17" s="12">
        <f>SUM(G2:G16)</f>
        <v>1702.9299999999998</v>
      </c>
      <c r="H17" s="12">
        <f>SUM(H2:H16)</f>
        <v>313.1825000000001</v>
      </c>
      <c r="I17" s="12">
        <f>SUM(I2:I16)</f>
        <v>1389.7474999999997</v>
      </c>
      <c r="J17" s="15">
        <f t="shared" si="1"/>
        <v>10352.585510636896</v>
      </c>
      <c r="K17" s="16">
        <f t="shared" si="2"/>
        <v>12685.56226482069</v>
      </c>
      <c r="L17" s="12">
        <f>SUM(L2:L16)</f>
        <v>17629728.44362889</v>
      </c>
      <c r="M17" s="12"/>
      <c r="O17">
        <f>SUM(O3:O16)</f>
        <v>15202251.334813796</v>
      </c>
    </row>
    <row r="19" spans="9:15" ht="14.25">
      <c r="I19">
        <v>9382</v>
      </c>
      <c r="O19">
        <f>O17/G17</f>
        <v>8927.114640539421</v>
      </c>
    </row>
    <row r="20" ht="14.25">
      <c r="I20">
        <f>I19*0.95</f>
        <v>8912.9</v>
      </c>
    </row>
  </sheetData>
  <sheetProtection/>
  <mergeCells count="14">
    <mergeCell ref="A17:F17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2022-05-18T06:55:35Z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4F444612CF564A209FFA8C24455099E8</vt:lpwstr>
  </property>
</Properties>
</file>