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附件2" sheetId="1" r:id="rId1"/>
    <sheet name="Sheet1" sheetId="2" r:id="rId2"/>
  </sheets>
  <externalReferences>
    <externalReference r:id="rId5"/>
  </externalReferences>
  <definedNames>
    <definedName name="_xlnm.Print_Titles" localSheetId="0">'附件2'!$1:$5</definedName>
    <definedName name="_xlnm._FilterDatabase" localSheetId="0" hidden="1">'附件2'!$A$5:$O$23</definedName>
  </definedNames>
  <calcPr fullCalcOnLoad="1"/>
</workbook>
</file>

<file path=xl/sharedStrings.xml><?xml version="1.0" encoding="utf-8"?>
<sst xmlns="http://schemas.openxmlformats.org/spreadsheetml/2006/main" count="52" uniqueCount="31">
  <si>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</si>
  <si>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</si>
  <si>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</si>
  <si>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</si>
  <si>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海伦源筑花园43、44号楼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</si>
  <si>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</si>
  <si>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</si>
  <si>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</si>
  <si>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</si>
  <si>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</si>
  <si>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</si>
  <si>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</si>
  <si>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</si>
  <si>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</si>
  <si>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</si>
  <si>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</si>
  <si>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</si>
  <si>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</si>
  <si>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</si>
  <si>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</si>
  <si>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</si>
  <si>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</si>
  <si>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</si>
  <si>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</si>
  <si>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本批销售住宅共12套，销售住宅总建筑面积：1878.60㎡，套内面积：1559.04㎡，分摊面积：319.56㎡，销售均价：10622.40元/㎡（建筑面积）、12799.69元/㎡（套内建筑面积）。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</si>
  <si>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2.上述“价格”指毛坯房价格（不含室内装修）,有备注的除外。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</si>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</sst>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3" fillId="0" borderId="4" applyNumberFormat="0" applyFill="0" applyAlignment="0" applyProtection="0"/>
    <xf numFmtId="0" fontId="18" fillId="7" borderId="0" applyNumberFormat="0" applyBorder="0" applyAlignment="0" applyProtection="0"/>
    <xf numFmtId="0" fontId="22" fillId="0" borderId="5" applyNumberFormat="0" applyFill="0" applyAlignment="0" applyProtection="0"/>
    <xf numFmtId="0" fontId="18" fillId="8" borderId="0" applyNumberFormat="0" applyBorder="0" applyAlignment="0" applyProtection="0"/>
    <xf numFmtId="0" fontId="10" fillId="4" borderId="6" applyNumberFormat="0" applyAlignment="0" applyProtection="0"/>
    <xf numFmtId="0" fontId="15" fillId="4" borderId="1" applyNumberFormat="0" applyAlignment="0" applyProtection="0"/>
    <xf numFmtId="0" fontId="26" fillId="9" borderId="7" applyNumberFormat="0" applyAlignment="0" applyProtection="0"/>
    <xf numFmtId="0" fontId="19" fillId="10" borderId="0" applyNumberFormat="0" applyBorder="0" applyAlignment="0" applyProtection="0"/>
    <xf numFmtId="0" fontId="18" fillId="11" borderId="0" applyNumberFormat="0" applyBorder="0" applyAlignment="0" applyProtection="0"/>
    <xf numFmtId="0" fontId="27" fillId="0" borderId="8" applyNumberFormat="0" applyFill="0" applyAlignment="0" applyProtection="0"/>
    <xf numFmtId="0" fontId="25" fillId="0" borderId="9" applyNumberFormat="0" applyFill="0" applyAlignment="0" applyProtection="0"/>
    <xf numFmtId="0" fontId="20" fillId="10" borderId="0" applyNumberFormat="0" applyBorder="0" applyAlignment="0" applyProtection="0"/>
    <xf numFmtId="0" fontId="28" fillId="8" borderId="0" applyNumberFormat="0" applyBorder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8" fillId="16" borderId="0" applyNumberFormat="0" applyBorder="0" applyAlignment="0" applyProtection="0"/>
    <xf numFmtId="0" fontId="19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9" fillId="8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</cellStyleXfs>
  <cellXfs count="66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9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6" fontId="0" fillId="0" borderId="15" xfId="0" applyNumberFormat="1" applyBorder="1" applyAlignment="1">
      <alignment horizontal="left" vertical="center"/>
    </xf>
    <xf numFmtId="176" fontId="5" fillId="0" borderId="0" xfId="0" applyNumberFormat="1" applyFont="1" applyAlignment="1">
      <alignment horizontal="left" vertical="center" wrapText="1"/>
    </xf>
    <xf numFmtId="176" fontId="5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0" fillId="18" borderId="0" xfId="0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偷面积且带花园产品定价模板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0">
      <selection activeCell="U15" sqref="U15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3" customWidth="1"/>
    <col min="8" max="8" width="10.375" style="4" bestFit="1" customWidth="1"/>
    <col min="9" max="9" width="9.625" style="3" customWidth="1"/>
    <col min="10" max="10" width="10.625" style="5" customWidth="1"/>
    <col min="11" max="12" width="11.125" style="5" customWidth="1"/>
    <col min="13" max="13" width="9.875" style="0" customWidth="1"/>
    <col min="14" max="14" width="8.75390625" style="0" customWidth="1"/>
    <col min="15" max="15" width="7.625" style="0" customWidth="1"/>
    <col min="16" max="17" width="12.625" style="0" hidden="1" customWidth="1"/>
    <col min="18" max="18" width="13.75390625" style="0" hidden="1" customWidth="1"/>
    <col min="19" max="19" width="12.625" style="0" hidden="1" customWidth="1"/>
    <col min="20" max="20" width="15.625" style="0" customWidth="1"/>
    <col min="21" max="21" width="12.625" style="0" bestFit="1" customWidth="1"/>
  </cols>
  <sheetData>
    <row r="1" spans="1:2" ht="18" customHeight="1">
      <c r="A1" s="6" t="s">
        <v>0</v>
      </c>
      <c r="B1" s="6"/>
    </row>
    <row r="2" spans="1:15" ht="21" customHeight="1">
      <c r="A2" s="7" t="s">
        <v>1</v>
      </c>
      <c r="B2" s="7"/>
      <c r="C2" s="7"/>
      <c r="D2" s="7"/>
      <c r="E2" s="7"/>
      <c r="F2" s="7"/>
      <c r="G2" s="8"/>
      <c r="H2" s="9"/>
      <c r="I2" s="8"/>
      <c r="J2" s="41"/>
      <c r="K2" s="41"/>
      <c r="L2" s="41"/>
      <c r="M2" s="7"/>
      <c r="N2" s="7"/>
      <c r="O2" s="7"/>
    </row>
    <row r="3" spans="1:15" ht="18" customHeight="1">
      <c r="A3" s="10" t="s">
        <v>2</v>
      </c>
      <c r="B3" s="10"/>
      <c r="C3" s="10"/>
      <c r="D3" s="10"/>
      <c r="E3" s="10"/>
      <c r="F3" s="10"/>
      <c r="G3" s="11"/>
      <c r="H3" s="12"/>
      <c r="I3" s="11" t="s">
        <v>3</v>
      </c>
      <c r="K3" s="11" t="s">
        <v>4</v>
      </c>
      <c r="M3" s="42"/>
      <c r="N3" s="43"/>
      <c r="O3" s="43"/>
    </row>
    <row r="4" spans="1:15" ht="27.75" customHeight="1">
      <c r="A4" s="13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5" t="s">
        <v>11</v>
      </c>
      <c r="H4" s="16" t="s">
        <v>12</v>
      </c>
      <c r="I4" s="44" t="s">
        <v>13</v>
      </c>
      <c r="J4" s="45" t="s">
        <v>14</v>
      </c>
      <c r="K4" s="45" t="s">
        <v>15</v>
      </c>
      <c r="L4" s="46" t="s">
        <v>16</v>
      </c>
      <c r="M4" s="47" t="s">
        <v>17</v>
      </c>
      <c r="N4" s="14" t="s">
        <v>18</v>
      </c>
      <c r="O4" s="13" t="s">
        <v>19</v>
      </c>
    </row>
    <row r="5" spans="1:15" ht="14.25">
      <c r="A5" s="13"/>
      <c r="B5" s="14"/>
      <c r="C5" s="14"/>
      <c r="D5" s="14"/>
      <c r="E5" s="14"/>
      <c r="F5" s="14"/>
      <c r="G5" s="15"/>
      <c r="H5" s="16"/>
      <c r="I5" s="48"/>
      <c r="J5" s="45"/>
      <c r="K5" s="45"/>
      <c r="L5" s="49"/>
      <c r="M5" s="50"/>
      <c r="N5" s="14"/>
      <c r="O5" s="13"/>
    </row>
    <row r="6" spans="1:19" s="2" customFormat="1" ht="21" customHeight="1">
      <c r="A6" s="17">
        <v>1</v>
      </c>
      <c r="B6" s="17">
        <v>43</v>
      </c>
      <c r="C6" s="17">
        <v>101</v>
      </c>
      <c r="D6" s="17">
        <v>1</v>
      </c>
      <c r="E6" s="18" t="s">
        <v>20</v>
      </c>
      <c r="F6" s="17">
        <v>3</v>
      </c>
      <c r="G6" s="19">
        <v>154.91</v>
      </c>
      <c r="H6" s="20">
        <v>26.349999999999994</v>
      </c>
      <c r="I6" s="20">
        <v>128.56</v>
      </c>
      <c r="J6" s="51">
        <f>L6/G6</f>
        <v>6939.4663998450715</v>
      </c>
      <c r="K6" s="51">
        <f aca="true" t="shared" si="0" ref="K6:K18">L6/I6</f>
        <v>8361.797915370254</v>
      </c>
      <c r="L6" s="19">
        <v>1074992.74</v>
      </c>
      <c r="M6" s="51"/>
      <c r="N6" s="52" t="s">
        <v>21</v>
      </c>
      <c r="O6" s="53"/>
      <c r="R6" s="2">
        <v>909782</v>
      </c>
      <c r="S6" s="2">
        <f>R6/0.85-0.01</f>
        <v>1070331.7547058824</v>
      </c>
    </row>
    <row r="7" spans="1:19" s="2" customFormat="1" ht="21" customHeight="1">
      <c r="A7" s="17">
        <v>2</v>
      </c>
      <c r="B7" s="17">
        <v>43</v>
      </c>
      <c r="C7" s="17">
        <v>102</v>
      </c>
      <c r="D7" s="17">
        <v>1</v>
      </c>
      <c r="E7" s="18" t="s">
        <v>20</v>
      </c>
      <c r="F7" s="17">
        <v>3</v>
      </c>
      <c r="G7" s="19">
        <v>154.91</v>
      </c>
      <c r="H7" s="20">
        <v>26.349999999999994</v>
      </c>
      <c r="I7" s="20">
        <v>128.56</v>
      </c>
      <c r="J7" s="51">
        <f aca="true" t="shared" si="1" ref="J7:J18">L7/G7</f>
        <v>7129.338777354594</v>
      </c>
      <c r="K7" s="51">
        <f t="shared" si="0"/>
        <v>8590.587041070317</v>
      </c>
      <c r="L7" s="19">
        <v>1104405.87</v>
      </c>
      <c r="M7" s="51"/>
      <c r="N7" s="52" t="s">
        <v>21</v>
      </c>
      <c r="O7" s="54"/>
      <c r="R7" s="2">
        <v>938745</v>
      </c>
      <c r="S7" s="2">
        <f aca="true" t="shared" si="2" ref="S7:S17">R7/0.85-0.01</f>
        <v>1104405.8723529412</v>
      </c>
    </row>
    <row r="8" spans="1:19" s="2" customFormat="1" ht="21" customHeight="1">
      <c r="A8" s="17">
        <v>3</v>
      </c>
      <c r="B8" s="17">
        <v>43</v>
      </c>
      <c r="C8" s="17">
        <v>201</v>
      </c>
      <c r="D8" s="17">
        <v>2</v>
      </c>
      <c r="E8" s="18" t="s">
        <v>20</v>
      </c>
      <c r="F8" s="17">
        <v>3</v>
      </c>
      <c r="G8" s="19">
        <v>171.3</v>
      </c>
      <c r="H8" s="20">
        <v>29.140000000000015</v>
      </c>
      <c r="I8" s="20">
        <v>142.16</v>
      </c>
      <c r="J8" s="51">
        <f t="shared" si="1"/>
        <v>11798.753415061296</v>
      </c>
      <c r="K8" s="51">
        <f t="shared" si="0"/>
        <v>14217.26547552054</v>
      </c>
      <c r="L8" s="55">
        <v>2021126.46</v>
      </c>
      <c r="M8" s="51"/>
      <c r="N8" s="52" t="s">
        <v>21</v>
      </c>
      <c r="O8" s="54"/>
      <c r="R8" s="2">
        <v>697881</v>
      </c>
      <c r="S8" s="2">
        <f t="shared" si="2"/>
        <v>821036.4605882353</v>
      </c>
    </row>
    <row r="9" spans="1:19" s="2" customFormat="1" ht="21" customHeight="1">
      <c r="A9" s="17">
        <v>4</v>
      </c>
      <c r="B9" s="17">
        <v>43</v>
      </c>
      <c r="C9" s="17">
        <v>202</v>
      </c>
      <c r="D9" s="17">
        <v>2</v>
      </c>
      <c r="E9" s="18" t="s">
        <v>20</v>
      </c>
      <c r="F9" s="17">
        <v>3</v>
      </c>
      <c r="G9" s="19">
        <v>171.3</v>
      </c>
      <c r="H9" s="20">
        <v>29.140000000000015</v>
      </c>
      <c r="I9" s="20">
        <v>142.16</v>
      </c>
      <c r="J9" s="51">
        <f t="shared" si="1"/>
        <v>11798.825510799767</v>
      </c>
      <c r="K9" s="51">
        <f t="shared" si="0"/>
        <v>14217.352349465391</v>
      </c>
      <c r="L9" s="19">
        <v>2021138.81</v>
      </c>
      <c r="M9" s="51"/>
      <c r="N9" s="52" t="s">
        <v>21</v>
      </c>
      <c r="O9" s="54"/>
      <c r="P9" s="2">
        <f>J14/J9</f>
        <v>0.9997374796835452</v>
      </c>
      <c r="R9" s="2">
        <v>853433</v>
      </c>
      <c r="S9" s="2">
        <f t="shared" si="2"/>
        <v>1004038.8135294118</v>
      </c>
    </row>
    <row r="10" spans="1:19" s="2" customFormat="1" ht="21" customHeight="1">
      <c r="A10" s="17">
        <v>5</v>
      </c>
      <c r="B10" s="17">
        <v>43</v>
      </c>
      <c r="C10" s="17">
        <v>301</v>
      </c>
      <c r="D10" s="17">
        <v>3</v>
      </c>
      <c r="E10" s="18" t="s">
        <v>22</v>
      </c>
      <c r="F10" s="17">
        <v>3</v>
      </c>
      <c r="G10" s="19">
        <v>143.44</v>
      </c>
      <c r="H10" s="20">
        <v>24.39999999999999</v>
      </c>
      <c r="I10" s="20">
        <v>119.04</v>
      </c>
      <c r="J10" s="51">
        <f t="shared" si="1"/>
        <v>11797.328569436699</v>
      </c>
      <c r="K10" s="51">
        <f t="shared" si="0"/>
        <v>14215.463793682795</v>
      </c>
      <c r="L10" s="55">
        <v>1692208.81</v>
      </c>
      <c r="M10" s="51"/>
      <c r="N10" s="52" t="s">
        <v>21</v>
      </c>
      <c r="O10" s="54"/>
      <c r="R10" s="2">
        <v>789258</v>
      </c>
      <c r="S10" s="2">
        <f t="shared" si="2"/>
        <v>928538.8135294118</v>
      </c>
    </row>
    <row r="11" spans="1:19" s="2" customFormat="1" ht="21" customHeight="1">
      <c r="A11" s="17">
        <v>6</v>
      </c>
      <c r="B11" s="17">
        <v>43</v>
      </c>
      <c r="C11" s="17">
        <v>302</v>
      </c>
      <c r="D11" s="17">
        <v>3</v>
      </c>
      <c r="E11" s="18" t="s">
        <v>22</v>
      </c>
      <c r="F11" s="17">
        <v>3</v>
      </c>
      <c r="G11" s="19">
        <v>143.44</v>
      </c>
      <c r="H11" s="20">
        <v>24.39999999999999</v>
      </c>
      <c r="I11" s="20">
        <v>119.04</v>
      </c>
      <c r="J11" s="51">
        <f t="shared" si="1"/>
        <v>11798.481595092024</v>
      </c>
      <c r="K11" s="51">
        <f t="shared" si="0"/>
        <v>14216.853158602149</v>
      </c>
      <c r="L11" s="19">
        <v>1692374.2</v>
      </c>
      <c r="M11" s="51"/>
      <c r="N11" s="52" t="s">
        <v>21</v>
      </c>
      <c r="O11" s="54"/>
      <c r="P11" s="2">
        <f>J13/J11</f>
        <v>0.6008358195194738</v>
      </c>
      <c r="R11" s="2">
        <v>851759</v>
      </c>
      <c r="S11" s="2">
        <f t="shared" si="2"/>
        <v>1002069.4017647059</v>
      </c>
    </row>
    <row r="12" spans="1:19" s="2" customFormat="1" ht="21" customHeight="1">
      <c r="A12" s="17">
        <v>7</v>
      </c>
      <c r="B12" s="17">
        <v>44</v>
      </c>
      <c r="C12" s="17">
        <v>101</v>
      </c>
      <c r="D12" s="17">
        <v>1</v>
      </c>
      <c r="E12" s="18" t="s">
        <v>20</v>
      </c>
      <c r="F12" s="17">
        <v>3</v>
      </c>
      <c r="G12" s="19">
        <v>154.91</v>
      </c>
      <c r="H12" s="20">
        <v>26.349999999999994</v>
      </c>
      <c r="I12" s="20">
        <v>128.56</v>
      </c>
      <c r="J12" s="51">
        <f t="shared" si="1"/>
        <v>11785.46924020399</v>
      </c>
      <c r="K12" s="51">
        <f t="shared" si="0"/>
        <v>14201.050404480398</v>
      </c>
      <c r="L12" s="19">
        <v>1825687.04</v>
      </c>
      <c r="M12" s="51"/>
      <c r="N12" s="52" t="s">
        <v>21</v>
      </c>
      <c r="O12" s="54"/>
      <c r="R12" s="2">
        <v>894138</v>
      </c>
      <c r="S12" s="2">
        <f t="shared" si="2"/>
        <v>1051927.0488235294</v>
      </c>
    </row>
    <row r="13" spans="1:19" s="2" customFormat="1" ht="21" customHeight="1">
      <c r="A13" s="17">
        <v>8</v>
      </c>
      <c r="B13" s="17">
        <v>44</v>
      </c>
      <c r="C13" s="17">
        <v>102</v>
      </c>
      <c r="D13" s="17">
        <v>1</v>
      </c>
      <c r="E13" s="18" t="s">
        <v>20</v>
      </c>
      <c r="F13" s="17">
        <v>3</v>
      </c>
      <c r="G13" s="19">
        <v>154.91</v>
      </c>
      <c r="H13" s="20">
        <v>26.349999999999994</v>
      </c>
      <c r="I13" s="20">
        <v>128.56</v>
      </c>
      <c r="J13" s="51">
        <f t="shared" si="1"/>
        <v>7088.950358272546</v>
      </c>
      <c r="K13" s="51">
        <f t="shared" si="0"/>
        <v>8541.920504044805</v>
      </c>
      <c r="L13" s="19">
        <v>1098149.3</v>
      </c>
      <c r="M13" s="51"/>
      <c r="N13" s="52" t="s">
        <v>21</v>
      </c>
      <c r="O13" s="54"/>
      <c r="R13" s="2">
        <v>920086</v>
      </c>
      <c r="S13" s="2">
        <f t="shared" si="2"/>
        <v>1082454.1076470588</v>
      </c>
    </row>
    <row r="14" spans="1:19" s="2" customFormat="1" ht="21" customHeight="1">
      <c r="A14" s="17">
        <v>9</v>
      </c>
      <c r="B14" s="17">
        <v>44</v>
      </c>
      <c r="C14" s="17">
        <v>201</v>
      </c>
      <c r="D14" s="17">
        <v>2</v>
      </c>
      <c r="E14" s="18" t="s">
        <v>20</v>
      </c>
      <c r="F14" s="17">
        <v>3</v>
      </c>
      <c r="G14" s="19">
        <v>171.3</v>
      </c>
      <c r="H14" s="20">
        <v>29.140000000000015</v>
      </c>
      <c r="I14" s="20">
        <v>142.16</v>
      </c>
      <c r="J14" s="51">
        <f t="shared" si="1"/>
        <v>11795.728079392877</v>
      </c>
      <c r="K14" s="51">
        <f t="shared" si="0"/>
        <v>14213.620005627463</v>
      </c>
      <c r="L14" s="55">
        <v>2020608.22</v>
      </c>
      <c r="M14" s="51"/>
      <c r="N14" s="52" t="s">
        <v>21</v>
      </c>
      <c r="O14" s="54"/>
      <c r="R14" s="2">
        <v>807422</v>
      </c>
      <c r="S14" s="2">
        <f t="shared" si="2"/>
        <v>949908.2252941177</v>
      </c>
    </row>
    <row r="15" spans="1:19" s="2" customFormat="1" ht="21" customHeight="1">
      <c r="A15" s="17">
        <v>10</v>
      </c>
      <c r="B15" s="17">
        <v>44</v>
      </c>
      <c r="C15" s="17">
        <v>202</v>
      </c>
      <c r="D15" s="17">
        <v>2</v>
      </c>
      <c r="E15" s="18" t="s">
        <v>20</v>
      </c>
      <c r="F15" s="17">
        <v>3</v>
      </c>
      <c r="G15" s="19">
        <v>171.3</v>
      </c>
      <c r="H15" s="20">
        <v>29.140000000000015</v>
      </c>
      <c r="I15" s="20">
        <v>142.16</v>
      </c>
      <c r="J15" s="51">
        <f t="shared" si="1"/>
        <v>11796.001109165207</v>
      </c>
      <c r="K15" s="51">
        <f t="shared" si="0"/>
        <v>14213.949001125493</v>
      </c>
      <c r="L15" s="55">
        <v>2020654.99</v>
      </c>
      <c r="M15" s="51"/>
      <c r="N15" s="52" t="s">
        <v>21</v>
      </c>
      <c r="O15" s="54"/>
      <c r="R15" s="2">
        <v>690965</v>
      </c>
      <c r="S15" s="2">
        <f t="shared" si="2"/>
        <v>812899.99</v>
      </c>
    </row>
    <row r="16" spans="1:19" s="2" customFormat="1" ht="21" customHeight="1">
      <c r="A16" s="17">
        <v>11</v>
      </c>
      <c r="B16" s="17">
        <v>44</v>
      </c>
      <c r="C16" s="17">
        <v>301</v>
      </c>
      <c r="D16" s="17">
        <v>3</v>
      </c>
      <c r="E16" s="18" t="s">
        <v>22</v>
      </c>
      <c r="F16" s="17">
        <v>3</v>
      </c>
      <c r="G16" s="19">
        <v>143.44</v>
      </c>
      <c r="H16" s="20">
        <v>24.39999999999999</v>
      </c>
      <c r="I16" s="20">
        <v>119.04</v>
      </c>
      <c r="J16" s="51">
        <f t="shared" si="1"/>
        <v>11795.684118795314</v>
      </c>
      <c r="K16" s="51">
        <f t="shared" si="0"/>
        <v>14213.48227486559</v>
      </c>
      <c r="L16" s="19">
        <v>1691972.93</v>
      </c>
      <c r="M16" s="51"/>
      <c r="N16" s="52" t="s">
        <v>21</v>
      </c>
      <c r="O16" s="54"/>
      <c r="R16" s="2">
        <v>886782</v>
      </c>
      <c r="S16" s="2">
        <f t="shared" si="2"/>
        <v>1043272.9311764706</v>
      </c>
    </row>
    <row r="17" spans="1:19" s="2" customFormat="1" ht="21" customHeight="1">
      <c r="A17" s="17">
        <v>12</v>
      </c>
      <c r="B17" s="17">
        <v>44</v>
      </c>
      <c r="C17" s="17">
        <v>302</v>
      </c>
      <c r="D17" s="17">
        <v>3</v>
      </c>
      <c r="E17" s="18" t="s">
        <v>22</v>
      </c>
      <c r="F17" s="17">
        <v>3</v>
      </c>
      <c r="G17" s="19">
        <v>143.44</v>
      </c>
      <c r="H17" s="20">
        <v>24.39999999999999</v>
      </c>
      <c r="I17" s="20">
        <v>119.04</v>
      </c>
      <c r="J17" s="51">
        <f t="shared" si="1"/>
        <v>11795.27328499721</v>
      </c>
      <c r="K17" s="51">
        <f t="shared" si="0"/>
        <v>14212.987231182795</v>
      </c>
      <c r="L17" s="19">
        <v>1691914</v>
      </c>
      <c r="M17" s="51"/>
      <c r="N17" s="52" t="s">
        <v>21</v>
      </c>
      <c r="O17" s="54"/>
      <c r="R17" s="2">
        <v>782663</v>
      </c>
      <c r="S17" s="2">
        <f t="shared" si="2"/>
        <v>920779.99</v>
      </c>
    </row>
    <row r="18" spans="1:19" s="2" customFormat="1" ht="21" customHeight="1">
      <c r="A18" s="21" t="s">
        <v>23</v>
      </c>
      <c r="B18" s="22"/>
      <c r="C18" s="22"/>
      <c r="D18" s="22"/>
      <c r="E18" s="22"/>
      <c r="F18" s="23"/>
      <c r="G18" s="24">
        <f>SUM(G6:G17)</f>
        <v>1878.6000000000004</v>
      </c>
      <c r="H18" s="24">
        <f>SUM(H6:H17)</f>
        <v>319.55999999999995</v>
      </c>
      <c r="I18" s="24">
        <f>SUM(I6:I17)</f>
        <v>1559.04</v>
      </c>
      <c r="J18" s="51">
        <f t="shared" si="1"/>
        <v>10622.396130096879</v>
      </c>
      <c r="K18" s="56">
        <f t="shared" si="0"/>
        <v>12799.692996972497</v>
      </c>
      <c r="L18" s="56">
        <f>SUM(L6:L17)</f>
        <v>19955233.37</v>
      </c>
      <c r="M18" s="56"/>
      <c r="N18" s="52"/>
      <c r="O18" s="57"/>
      <c r="P18" s="2">
        <v>11181.473347173423</v>
      </c>
      <c r="Q18" s="2">
        <v>13473.365551878078</v>
      </c>
      <c r="R18" s="2">
        <f>G18*P19</f>
        <v>19955234.064900003</v>
      </c>
      <c r="S18" s="2">
        <f>SUM(S6:S17)</f>
        <v>11791663.409411766</v>
      </c>
    </row>
    <row r="19" spans="1:18" s="2" customFormat="1" ht="31.5" customHeight="1">
      <c r="A19" s="25" t="s">
        <v>24</v>
      </c>
      <c r="B19" s="26"/>
      <c r="C19" s="26"/>
      <c r="D19" s="26"/>
      <c r="E19" s="26"/>
      <c r="F19" s="26"/>
      <c r="G19" s="27"/>
      <c r="H19" s="28"/>
      <c r="I19" s="27"/>
      <c r="J19" s="58"/>
      <c r="K19" s="58"/>
      <c r="L19" s="58"/>
      <c r="M19" s="26"/>
      <c r="N19" s="26"/>
      <c r="O19" s="59"/>
      <c r="P19" s="2">
        <f>11181.47*0.95</f>
        <v>10622.396499999999</v>
      </c>
      <c r="Q19" s="65">
        <f>J15/J17</f>
        <v>1.0000617047312437</v>
      </c>
      <c r="R19" s="2">
        <f>L18-R18</f>
        <v>-0.6949000023305416</v>
      </c>
    </row>
    <row r="20" spans="1:15" s="2" customFormat="1" ht="60" customHeight="1">
      <c r="A20" s="29" t="s">
        <v>25</v>
      </c>
      <c r="B20" s="30"/>
      <c r="C20" s="30"/>
      <c r="D20" s="30"/>
      <c r="E20" s="30"/>
      <c r="F20" s="30"/>
      <c r="G20" s="31"/>
      <c r="H20" s="32"/>
      <c r="I20" s="31"/>
      <c r="J20" s="60"/>
      <c r="K20" s="60"/>
      <c r="L20" s="60"/>
      <c r="M20" s="30"/>
      <c r="N20" s="30"/>
      <c r="O20" s="30"/>
    </row>
    <row r="21" spans="1:15" s="2" customFormat="1" ht="18.75" customHeight="1">
      <c r="A21" s="33" t="s">
        <v>26</v>
      </c>
      <c r="B21" s="33"/>
      <c r="C21" s="33"/>
      <c r="D21" s="33"/>
      <c r="E21" s="33"/>
      <c r="F21" s="33"/>
      <c r="G21" s="34"/>
      <c r="H21" s="35"/>
      <c r="I21" s="34"/>
      <c r="J21" s="61"/>
      <c r="M21" s="33"/>
      <c r="N21" s="36"/>
      <c r="O21" s="36"/>
    </row>
    <row r="22" spans="1:15" s="2" customFormat="1" ht="18.75" customHeight="1">
      <c r="A22" s="33" t="s">
        <v>27</v>
      </c>
      <c r="B22" s="33"/>
      <c r="C22" s="33"/>
      <c r="D22" s="33"/>
      <c r="E22" s="33"/>
      <c r="F22" s="36"/>
      <c r="G22" s="37"/>
      <c r="H22" s="38"/>
      <c r="I22" s="37"/>
      <c r="J22" s="62"/>
      <c r="K22" s="42" t="s">
        <v>28</v>
      </c>
      <c r="L22" s="63"/>
      <c r="M22" s="33"/>
      <c r="N22" s="36"/>
      <c r="O22" s="36"/>
    </row>
    <row r="23" spans="1:12" s="2" customFormat="1" ht="18.75" customHeight="1">
      <c r="A23" s="33" t="s">
        <v>29</v>
      </c>
      <c r="B23" s="33"/>
      <c r="C23" s="33"/>
      <c r="D23" s="33"/>
      <c r="E23" s="33"/>
      <c r="G23" s="39"/>
      <c r="H23" s="40"/>
      <c r="I23" s="39"/>
      <c r="J23" s="64"/>
      <c r="K23" s="42" t="s">
        <v>30</v>
      </c>
      <c r="L23" s="63"/>
    </row>
    <row r="24" spans="7:12" s="2" customFormat="1" ht="24.75" customHeight="1">
      <c r="G24" s="39"/>
      <c r="H24" s="40"/>
      <c r="I24" s="39"/>
      <c r="J24" s="64"/>
      <c r="K24" s="64"/>
      <c r="L24" s="64"/>
    </row>
    <row r="25" spans="7:12" s="2" customFormat="1" ht="24.75" customHeight="1">
      <c r="G25" s="39"/>
      <c r="H25" s="40"/>
      <c r="I25" s="39"/>
      <c r="J25" s="64"/>
      <c r="K25" s="64"/>
      <c r="L25" s="64"/>
    </row>
    <row r="26" spans="7:12" s="2" customFormat="1" ht="24.75" customHeight="1">
      <c r="G26" s="39"/>
      <c r="H26" s="40"/>
      <c r="I26" s="39"/>
      <c r="J26" s="64"/>
      <c r="K26" s="64"/>
      <c r="L26" s="64"/>
    </row>
    <row r="27" spans="7:12" s="2" customFormat="1" ht="24.75" customHeight="1">
      <c r="G27" s="39"/>
      <c r="H27" s="40"/>
      <c r="I27" s="39"/>
      <c r="J27" s="64"/>
      <c r="K27" s="64"/>
      <c r="L27" s="64"/>
    </row>
    <row r="28" spans="7:12" s="2" customFormat="1" ht="24.75" customHeight="1">
      <c r="G28" s="39"/>
      <c r="H28" s="40"/>
      <c r="I28" s="39"/>
      <c r="J28" s="64"/>
      <c r="K28" s="64"/>
      <c r="L28" s="64"/>
    </row>
    <row r="29" spans="7:12" s="2" customFormat="1" ht="24.75" customHeight="1">
      <c r="G29" s="39"/>
      <c r="H29" s="40"/>
      <c r="I29" s="39"/>
      <c r="J29" s="64"/>
      <c r="K29" s="64"/>
      <c r="L29" s="64"/>
    </row>
    <row r="30" spans="7:12" s="2" customFormat="1" ht="24.75" customHeight="1">
      <c r="G30" s="39"/>
      <c r="H30" s="40"/>
      <c r="I30" s="39"/>
      <c r="J30" s="64"/>
      <c r="K30" s="64"/>
      <c r="L30" s="64"/>
    </row>
    <row r="31" spans="7:12" s="2" customFormat="1" ht="24.75" customHeight="1">
      <c r="G31" s="39"/>
      <c r="H31" s="40"/>
      <c r="I31" s="39"/>
      <c r="J31" s="64"/>
      <c r="K31" s="64"/>
      <c r="L31" s="64"/>
    </row>
    <row r="32" spans="7:12" s="2" customFormat="1" ht="30.75" customHeight="1">
      <c r="G32" s="39"/>
      <c r="H32" s="40"/>
      <c r="I32" s="39"/>
      <c r="J32" s="64"/>
      <c r="K32" s="64"/>
      <c r="L32" s="64"/>
    </row>
    <row r="33" ht="42" customHeight="1"/>
    <row r="34" ht="51.75" customHeight="1"/>
    <row r="35" ht="27" customHeight="1"/>
    <row r="36" ht="25.5" customHeight="1"/>
  </sheetData>
  <sheetProtection/>
  <autoFilter ref="A5:O23"/>
  <mergeCells count="24">
    <mergeCell ref="A1:B1"/>
    <mergeCell ref="A2:O2"/>
    <mergeCell ref="A18:F18"/>
    <mergeCell ref="A19:O19"/>
    <mergeCell ref="A20:O20"/>
    <mergeCell ref="A21:E21"/>
    <mergeCell ref="A22:E22"/>
    <mergeCell ref="A23:E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7"/>
  </mergeCells>
  <printOptions/>
  <pageMargins left="0.4722222222222222" right="0.3145833333333333" top="0.3145833333333333" bottom="0.275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25">
      <selection activeCell="H35" sqref="H35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4.2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4.2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7">G2*0.95</f>
        <v>1007841.6049999999</v>
      </c>
      <c r="J2">
        <f aca="true" t="shared" si="6" ref="J2:J37">I2+C2</f>
        <v>1135803.2049999998</v>
      </c>
    </row>
    <row r="3" spans="1:10" ht="14.2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4.2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4.2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4.2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4.2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4.2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4.2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4.2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4.2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4.2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4.2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4.2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4.2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4.2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4.2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4.2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4.2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4.2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4.2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4.2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4.2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4.2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4.2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4.2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4.2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4.2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4.2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4.2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4.2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4.2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4.2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4.2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4.2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4.2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 t="shared" si="5"/>
        <v>36405748.0475</v>
      </c>
      <c r="J37">
        <f t="shared" si="6"/>
        <v>40976839.2475</v>
      </c>
    </row>
    <row r="38" spans="5:10" ht="14.2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4.25">
      <c r="F39" s="1">
        <f>F38*0.85</f>
        <v>8685.087109353672</v>
      </c>
      <c r="G39">
        <f>G38*0.85</f>
        <v>7411.032753885987</v>
      </c>
      <c r="H39" s="1">
        <f>H38*0.85</f>
        <v>8295.03275388599</v>
      </c>
      <c r="I39">
        <f>I38*0.85</f>
        <v>7040.481116191688</v>
      </c>
      <c r="J39" s="1">
        <f>J38*0.85</f>
        <v>7924.481116191688</v>
      </c>
    </row>
    <row r="45" ht="14.2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2022-06-27T07:07:33Z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79D011712D67435F9561AE0C383D02C5</vt:lpwstr>
  </property>
</Properties>
</file>