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<sst xmlns="http://schemas.openxmlformats.org/spreadsheetml/2006/main" count="67" uniqueCount="31">
  <si>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</si>
  <si>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</si>
  <si>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</si>
  <si>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</si>
  <si>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r>
      <t>海伦源筑花园2</t>
    </r>
    <r>
      <rPr>
        <sz val="12"/>
        <rFont val="宋体"/>
        <family val="0"/>
      </rPr>
      <t>#楼</t>
    </r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</si>
  <si>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</si>
  <si>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</si>
  <si>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</si>
  <si>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</si>
  <si>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</si>
  <si>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</si>
  <si>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</si>
  <si>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</si>
  <si>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</si>
  <si>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</si>
  <si>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</si>
  <si>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</si>
  <si>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</si>
  <si>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</si>
  <si>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</si>
  <si>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三房二厅</t>
  </si>
  <si>
    <t>未售</t>
  </si>
  <si>
    <t>本楼栋总面积/均价</t>
  </si>
  <si>
    <t xml:space="preserve">   本栋销售住宅共1套，销售住宅总建筑面积：110.53㎡，套内面积：15.82㎡，分摊面积：94.71㎡，销售均价：6003.45元/㎡（建筑面积）、
7006.31元/㎡（套内建筑面积）。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</si>
  <si>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</si>
  <si>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</si>
  <si>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企业物价员：范思思</t>
  </si>
  <si>
    <t>价格举报投诉电话：12345</t>
  </si>
  <si>
    <t>企业投诉电话：0763-5203839</t>
  </si>
  <si>
    <t>本表一式两份</t>
  </si>
  <si>
    <r>
      <t>已售，1</t>
    </r>
    <r>
      <rPr>
        <sz val="12"/>
        <rFont val="宋体"/>
        <family val="0"/>
      </rPr>
      <t>0月可签约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</si>
</sst>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9" fillId="3" borderId="0" applyNumberFormat="0" applyBorder="0" applyAlignment="0" applyProtection="0"/>
    <xf numFmtId="0" fontId="13" fillId="4" borderId="1" applyNumberFormat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10" fillId="12" borderId="0" applyNumberFormat="0" applyBorder="0" applyAlignment="0" applyProtection="0"/>
    <xf numFmtId="0" fontId="12" fillId="0" borderId="5" applyNumberFormat="0" applyFill="0" applyAlignment="0" applyProtection="0"/>
    <xf numFmtId="0" fontId="10" fillId="13" borderId="0" applyNumberFormat="0" applyBorder="0" applyAlignment="0" applyProtection="0"/>
    <xf numFmtId="0" fontId="14" fillId="14" borderId="6" applyNumberFormat="0" applyAlignment="0" applyProtection="0"/>
    <xf numFmtId="0" fontId="31" fillId="15" borderId="0" applyNumberFormat="0" applyBorder="0" applyAlignment="0" applyProtection="0"/>
    <xf numFmtId="0" fontId="20" fillId="14" borderId="1" applyNumberFormat="0" applyAlignment="0" applyProtection="0"/>
    <xf numFmtId="0" fontId="24" fillId="16" borderId="7" applyNumberFormat="0" applyAlignment="0" applyProtection="0"/>
    <xf numFmtId="0" fontId="9" fillId="4" borderId="0" applyNumberFormat="0" applyBorder="0" applyAlignment="0" applyProtection="0"/>
    <xf numFmtId="0" fontId="10" fillId="17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31" fillId="18" borderId="0" applyNumberFormat="0" applyBorder="0" applyAlignment="0" applyProtection="0"/>
    <xf numFmtId="0" fontId="27" fillId="3" borderId="0" applyNumberFormat="0" applyBorder="0" applyAlignment="0" applyProtection="0"/>
    <xf numFmtId="0" fontId="19" fillId="19" borderId="0" applyNumberFormat="0" applyBorder="0" applyAlignment="0" applyProtection="0"/>
    <xf numFmtId="0" fontId="28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8" fillId="2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26" borderId="0" applyNumberFormat="0" applyBorder="0" applyAlignment="0" applyProtection="0"/>
    <xf numFmtId="0" fontId="10" fillId="13" borderId="0" applyNumberFormat="0" applyBorder="0" applyAlignment="0" applyProtection="0"/>
    <xf numFmtId="0" fontId="2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31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24" borderId="0" applyNumberFormat="0" applyBorder="0" applyAlignment="0" applyProtection="0"/>
    <xf numFmtId="0" fontId="31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2" borderId="0" applyNumberFormat="0" applyBorder="0" applyAlignment="0" applyProtection="0"/>
    <xf numFmtId="0" fontId="9" fillId="33" borderId="0" applyNumberFormat="0" applyBorder="0" applyAlignment="0" applyProtection="0"/>
    <xf numFmtId="0" fontId="31" fillId="34" borderId="0" applyNumberFormat="0" applyBorder="0" applyAlignment="0" applyProtection="0"/>
    <xf numFmtId="0" fontId="10" fillId="35" borderId="0" applyNumberFormat="0" applyBorder="0" applyAlignment="0" applyProtection="0"/>
    <xf numFmtId="0" fontId="31" fillId="36" borderId="0" applyNumberFormat="0" applyBorder="0" applyAlignment="0" applyProtection="0"/>
    <xf numFmtId="0" fontId="28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0" fillId="0" borderId="0">
      <alignment vertical="center"/>
      <protection/>
    </xf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3" fontId="3" fillId="0" borderId="10" xfId="23" applyNumberFormat="1" applyFont="1" applyFill="1" applyBorder="1" applyAlignment="1">
      <alignment horizontal="center" vertical="center" wrapText="1"/>
    </xf>
    <xf numFmtId="43" fontId="4" fillId="0" borderId="10" xfId="23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3" fontId="3" fillId="0" borderId="11" xfId="23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3" fontId="3" fillId="0" borderId="10" xfId="23" applyNumberFormat="1" applyFont="1" applyBorder="1" applyAlignment="1">
      <alignment horizontal="center" vertical="center" wrapText="1"/>
    </xf>
    <xf numFmtId="43" fontId="3" fillId="0" borderId="10" xfId="23" applyNumberFormat="1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43" fontId="3" fillId="0" borderId="11" xfId="23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23" applyNumberFormat="1" applyFont="1" applyFill="1" applyAlignment="1">
      <alignment vertical="center"/>
    </xf>
    <xf numFmtId="43" fontId="0" fillId="0" borderId="0" xfId="23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/>
    </xf>
    <xf numFmtId="43" fontId="7" fillId="0" borderId="0" xfId="23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17" xfId="84" applyFont="1" applyBorder="1" applyAlignment="1">
      <alignment horizontal="left" vertical="top" wrapText="1"/>
      <protection/>
    </xf>
    <xf numFmtId="0" fontId="0" fillId="0" borderId="17" xfId="84" applyBorder="1" applyAlignment="1">
      <alignment horizontal="left" vertical="center"/>
      <protection/>
    </xf>
    <xf numFmtId="177" fontId="0" fillId="0" borderId="17" xfId="84" applyNumberFormat="1" applyBorder="1" applyAlignment="1">
      <alignment horizontal="left" vertical="center"/>
      <protection/>
    </xf>
    <xf numFmtId="0" fontId="7" fillId="0" borderId="0" xfId="84" applyFont="1" applyAlignment="1">
      <alignment horizontal="left" vertical="center" wrapText="1"/>
      <protection/>
    </xf>
    <xf numFmtId="0" fontId="0" fillId="0" borderId="0" xfId="84" applyAlignment="1">
      <alignment horizontal="center" vertical="center"/>
      <protection/>
    </xf>
    <xf numFmtId="43" fontId="0" fillId="0" borderId="0" xfId="23" applyNumberFormat="1" applyFont="1" applyFill="1" applyAlignment="1">
      <alignment horizontal="center" vertical="center"/>
    </xf>
    <xf numFmtId="43" fontId="7" fillId="0" borderId="0" xfId="23" applyNumberFormat="1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18" xfId="0" applyBorder="1" applyAlignment="1">
      <alignment vertical="center" wrapText="1"/>
    </xf>
    <xf numFmtId="43" fontId="0" fillId="0" borderId="0" xfId="23" applyNumberFormat="1" applyFont="1" applyAlignment="1">
      <alignment horizontal="center" vertical="center"/>
    </xf>
    <xf numFmtId="0" fontId="7" fillId="0" borderId="0" xfId="84" applyFont="1" applyAlignment="1">
      <alignment horizontal="left" vertical="center"/>
      <protection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horizontal="center" vertic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A9" sqref="A9:O9"/>
    </sheetView>
  </sheetViews>
  <sheetFormatPr defaultColWidth="9.00390625" defaultRowHeight="14.25"/>
  <cols>
    <col min="1" max="1" width="4.625" style="0" customWidth="1"/>
    <col min="2" max="2" width="7.125" style="0" customWidth="1"/>
    <col min="3" max="3" width="7.00390625" style="0" customWidth="1"/>
    <col min="4" max="4" width="6.375" style="0" customWidth="1"/>
    <col min="5" max="5" width="9.125" style="0" customWidth="1"/>
    <col min="6" max="6" width="6.125" style="0" customWidth="1"/>
    <col min="7" max="7" width="9.625" style="25" customWidth="1"/>
    <col min="8" max="8" width="9.50390625" style="25" bestFit="1" customWidth="1"/>
    <col min="9" max="9" width="9.625" style="25" customWidth="1"/>
    <col min="10" max="10" width="10.625" style="26" customWidth="1"/>
    <col min="11" max="11" width="11.125" style="26" customWidth="1"/>
    <col min="12" max="12" width="13.125" style="26" customWidth="1"/>
    <col min="13" max="13" width="9.50390625" style="0" customWidth="1"/>
    <col min="14" max="14" width="8.75390625" style="0" customWidth="1"/>
    <col min="15" max="15" width="7.625" style="0" customWidth="1"/>
    <col min="16" max="16" width="13.875" style="0" hidden="1" customWidth="1"/>
    <col min="17" max="17" width="16.125" style="0" hidden="1" customWidth="1"/>
    <col min="18" max="18" width="13.875" style="0" hidden="1" customWidth="1"/>
    <col min="20" max="20" width="12.625" style="0" bestFit="1" customWidth="1"/>
  </cols>
  <sheetData>
    <row r="1" spans="1:2" ht="18" customHeight="1">
      <c r="A1" s="27" t="s">
        <v>0</v>
      </c>
      <c r="B1" s="27"/>
    </row>
    <row r="2" spans="1:15" ht="40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6" customHeight="1">
      <c r="A3" s="29" t="s">
        <v>2</v>
      </c>
      <c r="B3" s="29"/>
      <c r="C3" s="29"/>
      <c r="D3" s="29"/>
      <c r="E3" s="29"/>
      <c r="F3" s="29"/>
      <c r="G3" s="30"/>
      <c r="H3" s="30"/>
      <c r="I3" s="40" t="s">
        <v>3</v>
      </c>
      <c r="K3" s="40" t="s">
        <v>4</v>
      </c>
      <c r="M3" s="41"/>
      <c r="N3" s="42"/>
      <c r="O3" s="42"/>
    </row>
    <row r="4" spans="1:15" ht="30" customHeight="1">
      <c r="A4" s="1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10" t="s">
        <v>17</v>
      </c>
      <c r="N4" s="2" t="s">
        <v>18</v>
      </c>
      <c r="O4" s="1" t="s">
        <v>19</v>
      </c>
    </row>
    <row r="5" spans="1:15" ht="14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2"/>
      <c r="N5" s="2"/>
      <c r="O5" s="1"/>
    </row>
    <row r="6" spans="1:20" ht="22.5" customHeight="1">
      <c r="A6" s="1">
        <v>1</v>
      </c>
      <c r="B6" s="3">
        <v>2</v>
      </c>
      <c r="C6" s="31">
        <v>1502</v>
      </c>
      <c r="D6" s="3">
        <v>15</v>
      </c>
      <c r="E6" s="4" t="s">
        <v>20</v>
      </c>
      <c r="F6" s="3">
        <v>3</v>
      </c>
      <c r="G6" s="5">
        <v>110.5317</v>
      </c>
      <c r="H6" s="6">
        <v>15.8212</v>
      </c>
      <c r="I6" s="6">
        <v>94.7105</v>
      </c>
      <c r="J6" s="13">
        <f>L6/G6</f>
        <v>6003.449037696878</v>
      </c>
      <c r="K6" s="13">
        <f>L6/I6</f>
        <v>7006.313217647463</v>
      </c>
      <c r="L6" s="13">
        <f>698496.24*0.95</f>
        <v>663571.428</v>
      </c>
      <c r="M6" s="12"/>
      <c r="N6" s="16" t="s">
        <v>21</v>
      </c>
      <c r="O6" s="1"/>
      <c r="P6" s="43"/>
      <c r="Q6" s="43">
        <v>625602.5294117647</v>
      </c>
      <c r="R6" s="43"/>
      <c r="S6" s="47">
        <v>531763</v>
      </c>
      <c r="T6">
        <f>S6/0.85</f>
        <v>625603.5294117647</v>
      </c>
    </row>
    <row r="7" spans="1:20" s="24" customFormat="1" ht="24.75" customHeight="1">
      <c r="A7" s="7" t="s">
        <v>22</v>
      </c>
      <c r="B7" s="7"/>
      <c r="C7" s="7"/>
      <c r="D7" s="7"/>
      <c r="E7" s="7"/>
      <c r="F7" s="8"/>
      <c r="G7" s="9">
        <f>SUM(G6:G6)</f>
        <v>110.5317</v>
      </c>
      <c r="H7" s="9">
        <f>SUM(H6:H6)</f>
        <v>15.8212</v>
      </c>
      <c r="I7" s="9">
        <f>SUM(I6:I6)</f>
        <v>94.7105</v>
      </c>
      <c r="J7" s="19">
        <f>L7/G7</f>
        <v>6003.449037696878</v>
      </c>
      <c r="K7" s="19">
        <f>L7/I7</f>
        <v>7006.313217647463</v>
      </c>
      <c r="L7" s="19">
        <f>SUM(L6:L6)</f>
        <v>663571.428</v>
      </c>
      <c r="M7" s="20"/>
      <c r="N7" s="16" t="s">
        <v>21</v>
      </c>
      <c r="O7" s="21"/>
      <c r="P7" s="24">
        <v>6319.42</v>
      </c>
      <c r="Q7" s="48">
        <f>P7*G7</f>
        <v>698496.235614</v>
      </c>
      <c r="T7" s="24">
        <f>L6*0.95</f>
        <v>630392.8565999999</v>
      </c>
    </row>
    <row r="8" spans="1:17" s="24" customFormat="1" ht="31.5" customHeight="1">
      <c r="A8" s="32" t="s">
        <v>23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44"/>
      <c r="Q8" s="24">
        <f>Q7*0.95</f>
        <v>663571.4238333</v>
      </c>
    </row>
    <row r="9" spans="1:17" s="24" customFormat="1" ht="69.75" customHeight="1">
      <c r="A9" s="34" t="s">
        <v>24</v>
      </c>
      <c r="B9" s="35"/>
      <c r="C9" s="35"/>
      <c r="D9" s="35"/>
      <c r="E9" s="35"/>
      <c r="F9" s="35"/>
      <c r="G9" s="36"/>
      <c r="H9" s="36"/>
      <c r="I9" s="36"/>
      <c r="J9" s="36"/>
      <c r="K9" s="36"/>
      <c r="L9" s="36"/>
      <c r="M9" s="35"/>
      <c r="N9" s="35"/>
      <c r="O9" s="35"/>
      <c r="Q9" s="24">
        <f>Q8*0.95</f>
        <v>630392.852641635</v>
      </c>
    </row>
    <row r="10" spans="1:17" s="24" customFormat="1" ht="24.75" customHeight="1">
      <c r="A10" s="37" t="s">
        <v>25</v>
      </c>
      <c r="B10" s="37"/>
      <c r="C10" s="37"/>
      <c r="D10" s="37"/>
      <c r="E10" s="37"/>
      <c r="F10" s="38"/>
      <c r="G10" s="39"/>
      <c r="H10" s="39"/>
      <c r="I10" s="39"/>
      <c r="J10" s="45"/>
      <c r="K10" s="37"/>
      <c r="L10" s="46" t="s">
        <v>26</v>
      </c>
      <c r="M10" s="38"/>
      <c r="N10" s="38"/>
      <c r="O10" s="38"/>
      <c r="Q10" s="24">
        <f>Q9*0.95</f>
        <v>598873.2100095532</v>
      </c>
    </row>
    <row r="11" spans="1:15" s="24" customFormat="1" ht="24.75" customHeight="1">
      <c r="A11" s="37" t="s">
        <v>27</v>
      </c>
      <c r="B11" s="37"/>
      <c r="C11" s="37"/>
      <c r="D11" s="37"/>
      <c r="E11" s="37"/>
      <c r="F11" s="38"/>
      <c r="G11" s="39"/>
      <c r="H11" s="39"/>
      <c r="I11" s="39"/>
      <c r="J11" s="45"/>
      <c r="K11" s="37"/>
      <c r="L11" s="46" t="s">
        <v>28</v>
      </c>
      <c r="M11" s="38"/>
      <c r="N11" s="38"/>
      <c r="O11" s="38"/>
    </row>
    <row r="12" spans="1:15" s="24" customFormat="1" ht="24.75" customHeight="1">
      <c r="A12" s="37" t="s">
        <v>29</v>
      </c>
      <c r="B12" s="37"/>
      <c r="C12" s="37"/>
      <c r="D12" s="37"/>
      <c r="E12" s="37"/>
      <c r="F12" s="38"/>
      <c r="G12" s="39"/>
      <c r="H12" s="39"/>
      <c r="I12" s="39"/>
      <c r="J12" s="45"/>
      <c r="K12" s="37"/>
      <c r="L12" s="45"/>
      <c r="M12" s="38"/>
      <c r="N12" s="38"/>
      <c r="O12" s="38"/>
    </row>
    <row r="13" spans="7:12" s="24" customFormat="1" ht="24.75" customHeight="1">
      <c r="G13" s="39"/>
      <c r="H13" s="39"/>
      <c r="I13" s="39"/>
      <c r="J13" s="45"/>
      <c r="K13" s="45"/>
      <c r="L13" s="45"/>
    </row>
    <row r="14" spans="7:12" s="24" customFormat="1" ht="24.75" customHeight="1">
      <c r="G14" s="39"/>
      <c r="H14" s="39"/>
      <c r="I14" s="39"/>
      <c r="J14" s="45"/>
      <c r="K14" s="45"/>
      <c r="L14" s="45"/>
    </row>
    <row r="15" spans="7:12" s="24" customFormat="1" ht="24.75" customHeight="1">
      <c r="G15" s="39"/>
      <c r="H15" s="39"/>
      <c r="I15" s="39"/>
      <c r="J15" s="45"/>
      <c r="K15" s="45"/>
      <c r="L15" s="45"/>
    </row>
    <row r="16" spans="7:12" s="24" customFormat="1" ht="24.75" customHeight="1">
      <c r="G16" s="39"/>
      <c r="H16" s="39"/>
      <c r="I16" s="39"/>
      <c r="J16" s="45"/>
      <c r="K16" s="45"/>
      <c r="L16" s="45"/>
    </row>
    <row r="17" spans="7:12" s="24" customFormat="1" ht="24.75" customHeight="1">
      <c r="G17" s="39"/>
      <c r="H17" s="39"/>
      <c r="I17" s="39"/>
      <c r="J17" s="45"/>
      <c r="K17" s="45"/>
      <c r="L17" s="45"/>
    </row>
    <row r="18" spans="7:12" s="24" customFormat="1" ht="24.75" customHeight="1">
      <c r="G18" s="39"/>
      <c r="H18" s="39"/>
      <c r="I18" s="39"/>
      <c r="J18" s="45"/>
      <c r="K18" s="45"/>
      <c r="L18" s="45"/>
    </row>
    <row r="19" spans="7:12" s="24" customFormat="1" ht="24.75" customHeight="1">
      <c r="G19" s="39"/>
      <c r="H19" s="39"/>
      <c r="I19" s="39"/>
      <c r="J19" s="45"/>
      <c r="K19" s="45"/>
      <c r="L19" s="45"/>
    </row>
    <row r="20" spans="7:12" s="24" customFormat="1" ht="24.75" customHeight="1">
      <c r="G20" s="39"/>
      <c r="H20" s="39"/>
      <c r="I20" s="39"/>
      <c r="J20" s="45"/>
      <c r="K20" s="45"/>
      <c r="L20" s="45"/>
    </row>
    <row r="21" spans="7:12" s="24" customFormat="1" ht="30.75" customHeight="1">
      <c r="G21" s="39"/>
      <c r="H21" s="39"/>
      <c r="I21" s="39"/>
      <c r="J21" s="45"/>
      <c r="K21" s="45"/>
      <c r="L21" s="45"/>
    </row>
    <row r="22" ht="42" customHeight="1"/>
    <row r="23" ht="51.75" customHeight="1"/>
    <row r="24" ht="27" customHeight="1"/>
    <row r="25" ht="25.5" customHeight="1"/>
  </sheetData>
  <sheetProtection/>
  <mergeCells count="23">
    <mergeCell ref="A1:B1"/>
    <mergeCell ref="A2:O2"/>
    <mergeCell ref="A7:F7"/>
    <mergeCell ref="A8:O8"/>
    <mergeCell ref="A9:O9"/>
    <mergeCell ref="A10:E10"/>
    <mergeCell ref="A11:E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9"/>
  <sheetViews>
    <sheetView workbookViewId="0" topLeftCell="A1">
      <selection activeCell="L14" sqref="L14"/>
    </sheetView>
  </sheetViews>
  <sheetFormatPr defaultColWidth="9.00390625" defaultRowHeight="14.25"/>
  <cols>
    <col min="11" max="11" width="13.125" style="0" customWidth="1"/>
    <col min="12" max="12" width="12.375" style="0" customWidth="1"/>
    <col min="16" max="16" width="11.75390625" style="0" bestFit="1" customWidth="1"/>
    <col min="17" max="17" width="10.375" style="0" customWidth="1"/>
    <col min="18" max="18" width="11.25390625" style="0" customWidth="1"/>
    <col min="19" max="19" width="12.875" style="0" customWidth="1"/>
  </cols>
  <sheetData>
    <row r="3" spans="1:17" ht="14.25">
      <c r="A3" s="1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10" t="s">
        <v>17</v>
      </c>
      <c r="N3" s="2" t="s">
        <v>18</v>
      </c>
      <c r="O3" s="1" t="s">
        <v>19</v>
      </c>
      <c r="P3" s="11"/>
      <c r="Q3" s="11"/>
    </row>
    <row r="4" spans="1:17" ht="14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2"/>
      <c r="N4" s="2"/>
      <c r="O4" s="1"/>
      <c r="P4" s="11"/>
      <c r="Q4" s="11"/>
    </row>
    <row r="5" spans="1:19" ht="15.75">
      <c r="A5" s="3">
        <v>1</v>
      </c>
      <c r="B5" s="3">
        <v>2</v>
      </c>
      <c r="C5" s="3">
        <v>1302</v>
      </c>
      <c r="D5" s="3">
        <v>13</v>
      </c>
      <c r="E5" s="4" t="s">
        <v>20</v>
      </c>
      <c r="F5" s="3">
        <v>3</v>
      </c>
      <c r="G5" s="5">
        <v>110.5317</v>
      </c>
      <c r="H5" s="6">
        <v>15.8212</v>
      </c>
      <c r="I5" s="6">
        <v>94.7105</v>
      </c>
      <c r="J5" s="13">
        <f>L5/G5</f>
        <v>8363.184498202778</v>
      </c>
      <c r="K5" s="13">
        <f>L5/I5</f>
        <v>9760.23777722639</v>
      </c>
      <c r="L5" s="14">
        <v>924397</v>
      </c>
      <c r="M5" s="15"/>
      <c r="N5" s="16" t="s">
        <v>21</v>
      </c>
      <c r="O5" s="17"/>
      <c r="P5" s="18">
        <f>L5*0.845</f>
        <v>781115.465</v>
      </c>
      <c r="Q5" s="18">
        <f>P5*0.85</f>
        <v>663948.14525</v>
      </c>
      <c r="R5">
        <v>665259</v>
      </c>
      <c r="S5" s="22" t="s">
        <v>30</v>
      </c>
    </row>
    <row r="6" spans="1:19" ht="15.75">
      <c r="A6" s="3">
        <v>3</v>
      </c>
      <c r="B6" s="3">
        <v>2</v>
      </c>
      <c r="C6" s="3">
        <v>1305</v>
      </c>
      <c r="D6" s="3">
        <v>13</v>
      </c>
      <c r="E6" s="4" t="s">
        <v>20</v>
      </c>
      <c r="F6" s="3">
        <v>3</v>
      </c>
      <c r="G6" s="5">
        <v>89.9269</v>
      </c>
      <c r="H6" s="6">
        <v>12.8719</v>
      </c>
      <c r="I6" s="6">
        <v>77.055</v>
      </c>
      <c r="J6" s="13">
        <f>L6/G6</f>
        <v>8356.020278693028</v>
      </c>
      <c r="K6" s="13">
        <f>L6/I6</f>
        <v>9751.878528323923</v>
      </c>
      <c r="L6" s="14">
        <v>751431</v>
      </c>
      <c r="M6" s="15"/>
      <c r="N6" s="16" t="s">
        <v>21</v>
      </c>
      <c r="O6" s="17"/>
      <c r="P6" s="18">
        <f>L6*1.03</f>
        <v>773973.93</v>
      </c>
      <c r="Q6" s="18">
        <f>P6*0.85</f>
        <v>657877.8405</v>
      </c>
      <c r="S6" s="22" t="s">
        <v>21</v>
      </c>
    </row>
    <row r="7" spans="1:17" ht="15">
      <c r="A7" s="7" t="s">
        <v>22</v>
      </c>
      <c r="B7" s="7"/>
      <c r="C7" s="7"/>
      <c r="D7" s="7"/>
      <c r="E7" s="7"/>
      <c r="F7" s="8"/>
      <c r="G7" s="9">
        <f>SUM(G5:G6)</f>
        <v>200.4586</v>
      </c>
      <c r="H7" s="9">
        <f>SUM(H5:H6)</f>
        <v>28.6931</v>
      </c>
      <c r="I7" s="9">
        <f>SUM(I5:I6)</f>
        <v>171.7655</v>
      </c>
      <c r="J7" s="19">
        <f>L7/G7</f>
        <v>8359.970587442993</v>
      </c>
      <c r="K7" s="19">
        <f>L7/I7</f>
        <v>9756.487769662708</v>
      </c>
      <c r="L7" s="19">
        <f>SUM(L5:L6)</f>
        <v>1675828</v>
      </c>
      <c r="M7" s="20"/>
      <c r="N7" s="16" t="s">
        <v>21</v>
      </c>
      <c r="O7" s="21"/>
      <c r="P7" s="18">
        <f>SUM(P5:P6)</f>
        <v>1555089.395</v>
      </c>
      <c r="Q7" s="23"/>
    </row>
    <row r="10" spans="10:16" ht="14.25">
      <c r="J10">
        <v>8154</v>
      </c>
      <c r="P10">
        <f>P7/G7</f>
        <v>7757.658663684173</v>
      </c>
    </row>
    <row r="11" ht="14.25">
      <c r="J11">
        <f>J10*0.95</f>
        <v>7746.299999999999</v>
      </c>
    </row>
    <row r="16" spans="1:11" ht="14.25">
      <c r="A16" s="2" t="s">
        <v>6</v>
      </c>
      <c r="B16" s="2" t="s">
        <v>7</v>
      </c>
      <c r="C16" s="2" t="s">
        <v>8</v>
      </c>
      <c r="D16" s="2" t="s">
        <v>9</v>
      </c>
      <c r="E16" s="2" t="s">
        <v>10</v>
      </c>
      <c r="F16" s="2" t="s">
        <v>11</v>
      </c>
      <c r="G16" s="2" t="s">
        <v>12</v>
      </c>
      <c r="H16" s="2" t="s">
        <v>13</v>
      </c>
      <c r="I16" s="2" t="s">
        <v>14</v>
      </c>
      <c r="J16" s="2" t="s">
        <v>15</v>
      </c>
      <c r="K16" s="2" t="s">
        <v>16</v>
      </c>
    </row>
    <row r="17" spans="1:11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>
      <c r="A18" s="3">
        <v>2</v>
      </c>
      <c r="B18" s="3">
        <v>1302</v>
      </c>
      <c r="C18" s="3">
        <v>13</v>
      </c>
      <c r="D18" s="4" t="s">
        <v>20</v>
      </c>
      <c r="E18" s="3">
        <v>3</v>
      </c>
      <c r="F18" s="5">
        <v>110.5317</v>
      </c>
      <c r="G18" s="6">
        <v>15.8212</v>
      </c>
      <c r="H18" s="6">
        <v>94.7105</v>
      </c>
      <c r="I18" s="13">
        <f>K18/F18</f>
        <v>7066.890900981347</v>
      </c>
      <c r="J18" s="13">
        <f>K18/H18</f>
        <v>8247.4009217563</v>
      </c>
      <c r="K18" s="14">
        <v>781115.465</v>
      </c>
    </row>
    <row r="19" spans="1:11" ht="15.75">
      <c r="A19" s="3">
        <v>2</v>
      </c>
      <c r="B19" s="3">
        <v>1305</v>
      </c>
      <c r="C19" s="3">
        <v>13</v>
      </c>
      <c r="D19" s="4" t="s">
        <v>20</v>
      </c>
      <c r="E19" s="3">
        <v>3</v>
      </c>
      <c r="F19" s="5">
        <v>89.9269</v>
      </c>
      <c r="G19" s="6">
        <v>12.8719</v>
      </c>
      <c r="H19" s="6">
        <v>77.055</v>
      </c>
      <c r="I19" s="13">
        <f>K19/F19</f>
        <v>8606.700887053817</v>
      </c>
      <c r="J19" s="13">
        <f>K19/H19</f>
        <v>10044.434884173643</v>
      </c>
      <c r="K19" s="14">
        <v>773973.93</v>
      </c>
    </row>
  </sheetData>
  <sheetProtection/>
  <mergeCells count="27">
    <mergeCell ref="A7:F7"/>
    <mergeCell ref="A3:A4"/>
    <mergeCell ref="A16:A17"/>
    <mergeCell ref="B3:B4"/>
    <mergeCell ref="B16:B17"/>
    <mergeCell ref="C3:C4"/>
    <mergeCell ref="C16:C17"/>
    <mergeCell ref="D3:D4"/>
    <mergeCell ref="D16:D17"/>
    <mergeCell ref="E3:E4"/>
    <mergeCell ref="E16:E17"/>
    <mergeCell ref="F3:F4"/>
    <mergeCell ref="F16:F17"/>
    <mergeCell ref="G3:G4"/>
    <mergeCell ref="G16:G17"/>
    <mergeCell ref="H3:H4"/>
    <mergeCell ref="H16:H17"/>
    <mergeCell ref="I3:I4"/>
    <mergeCell ref="I16:I17"/>
    <mergeCell ref="J3:J4"/>
    <mergeCell ref="J16:J17"/>
    <mergeCell ref="K3:K4"/>
    <mergeCell ref="K16:K17"/>
    <mergeCell ref="L3:L4"/>
    <mergeCell ref="M3:M4"/>
    <mergeCell ref="N3:N4"/>
    <mergeCell ref="O3:O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2022-07-08T07:12:42Z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B4F550D4C7794090B27004062A35E6C3</vt:lpwstr>
  </property>
</Properties>
</file>