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<sst xmlns="http://schemas.openxmlformats.org/spreadsheetml/2006/main" count="52" uniqueCount="31">
  <si>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</si>
  <si>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</si>
  <si>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</si>
  <si>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</si>
  <si>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</si>
  <si>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</si>
  <si>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</si>
  <si>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</si>
  <si>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</si>
  <si>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</si>
  <si>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</si>
  <si>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</si>
  <si>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</si>
  <si>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</si>
  <si>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</si>
  <si>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</si>
  <si>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</si>
  <si>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</si>
  <si>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</si>
  <si>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</si>
  <si>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</si>
  <si>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</si>
  <si>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</si>
  <si>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</si>
  <si>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本批销售住宅共12套，销售住宅总建筑面积：1878.60㎡，套内面积：1559.04㎡，分摊面积：319.56㎡，销售均价：10092.99元/㎡（建筑面积）、12161.77元/㎡（套内建筑面积）。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</si>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</sst>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16" borderId="0" applyNumberFormat="0" applyBorder="0" applyAlignment="0" applyProtection="0"/>
    <xf numFmtId="0" fontId="9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5">
      <selection activeCell="A20" sqref="A20:O20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3" customWidth="1"/>
    <col min="8" max="8" width="10.375" style="4" bestFit="1" customWidth="1"/>
    <col min="9" max="9" width="9.625" style="3" customWidth="1"/>
    <col min="10" max="10" width="10.625" style="5" customWidth="1"/>
    <col min="11" max="12" width="11.125" style="6" customWidth="1"/>
    <col min="13" max="13" width="9.87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22" width="12.625" style="0" hidden="1" customWidth="1"/>
    <col min="23" max="24" width="12.625" style="0" bestFit="1" customWidth="1"/>
  </cols>
  <sheetData>
    <row r="1" spans="1:2" ht="18" customHeight="1">
      <c r="A1" s="7" t="s">
        <v>0</v>
      </c>
      <c r="B1" s="7"/>
    </row>
    <row r="2" spans="1:15" ht="25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6"/>
      <c r="K2" s="47"/>
      <c r="L2" s="47"/>
      <c r="M2" s="8"/>
      <c r="N2" s="8"/>
      <c r="O2" s="8"/>
    </row>
    <row r="3" spans="1:15" ht="19.5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8"/>
      <c r="N3" s="49"/>
      <c r="O3" s="49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50" t="s">
        <v>13</v>
      </c>
      <c r="J4" s="51" t="s">
        <v>14</v>
      </c>
      <c r="K4" s="52" t="s">
        <v>15</v>
      </c>
      <c r="L4" s="53" t="s">
        <v>16</v>
      </c>
      <c r="M4" s="54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5"/>
      <c r="J5" s="51"/>
      <c r="K5" s="52"/>
      <c r="L5" s="56"/>
      <c r="M5" s="57"/>
      <c r="N5" s="15"/>
      <c r="O5" s="14"/>
    </row>
    <row r="6" spans="1:18" s="1" customFormat="1" ht="18.75" customHeight="1">
      <c r="A6" s="18">
        <v>1</v>
      </c>
      <c r="B6" s="19">
        <v>41</v>
      </c>
      <c r="C6" s="19">
        <v>101</v>
      </c>
      <c r="D6" s="19">
        <v>1</v>
      </c>
      <c r="E6" s="20" t="s">
        <v>20</v>
      </c>
      <c r="F6" s="19">
        <v>3</v>
      </c>
      <c r="G6" s="21">
        <v>154.91</v>
      </c>
      <c r="H6" s="22">
        <v>26.349999999999994</v>
      </c>
      <c r="I6" s="22">
        <v>128.56</v>
      </c>
      <c r="J6" s="21">
        <f aca="true" t="shared" si="0" ref="J6:J18">L6/G6</f>
        <v>11194.131043831903</v>
      </c>
      <c r="K6" s="21">
        <f aca="true" t="shared" si="1" ref="K6:K18">L6/I6</f>
        <v>13488.509956440574</v>
      </c>
      <c r="L6" s="21">
        <v>1734082.84</v>
      </c>
      <c r="M6" s="58"/>
      <c r="N6" s="59" t="s">
        <v>21</v>
      </c>
      <c r="O6" s="60"/>
      <c r="Q6" s="1">
        <v>854788</v>
      </c>
      <c r="R6" s="1">
        <f>Q6/0.85-0.1</f>
        <v>1005632.8411764706</v>
      </c>
    </row>
    <row r="7" spans="1:20" s="2" customFormat="1" ht="18.75" customHeight="1">
      <c r="A7" s="23">
        <v>2</v>
      </c>
      <c r="B7" s="23">
        <v>41</v>
      </c>
      <c r="C7" s="23">
        <v>102</v>
      </c>
      <c r="D7" s="23">
        <v>1</v>
      </c>
      <c r="E7" s="24" t="s">
        <v>20</v>
      </c>
      <c r="F7" s="23">
        <v>3</v>
      </c>
      <c r="G7" s="21">
        <v>154.91</v>
      </c>
      <c r="H7" s="22">
        <v>26.349999999999994</v>
      </c>
      <c r="I7" s="22">
        <v>128.56</v>
      </c>
      <c r="J7" s="21">
        <f t="shared" si="0"/>
        <v>6252.98870311794</v>
      </c>
      <c r="K7" s="61">
        <f t="shared" si="1"/>
        <v>7534.617921593031</v>
      </c>
      <c r="L7" s="61">
        <v>968650.48</v>
      </c>
      <c r="M7" s="61"/>
      <c r="N7" s="62" t="s">
        <v>21</v>
      </c>
      <c r="O7" s="63"/>
      <c r="Q7" s="76">
        <v>823523</v>
      </c>
      <c r="R7" s="2">
        <f>Q7/0.85-0.1</f>
        <v>968850.4882352941</v>
      </c>
      <c r="T7" s="2">
        <f>J12/J15</f>
        <v>0.6099504945248353</v>
      </c>
    </row>
    <row r="8" spans="1:18" s="2" customFormat="1" ht="18.75" customHeight="1">
      <c r="A8" s="23">
        <v>3</v>
      </c>
      <c r="B8" s="23">
        <v>41</v>
      </c>
      <c r="C8" s="23">
        <v>201</v>
      </c>
      <c r="D8" s="23">
        <v>2</v>
      </c>
      <c r="E8" s="24" t="s">
        <v>20</v>
      </c>
      <c r="F8" s="23">
        <v>3</v>
      </c>
      <c r="G8" s="21">
        <v>171.3</v>
      </c>
      <c r="H8" s="22">
        <v>29.140000000000015</v>
      </c>
      <c r="I8" s="22">
        <v>142.16</v>
      </c>
      <c r="J8" s="58">
        <f t="shared" si="0"/>
        <v>11194.347110332748</v>
      </c>
      <c r="K8" s="61">
        <f t="shared" si="1"/>
        <v>13488.967782779966</v>
      </c>
      <c r="L8" s="61">
        <v>1917591.66</v>
      </c>
      <c r="M8" s="61"/>
      <c r="N8" s="62" t="s">
        <v>21</v>
      </c>
      <c r="O8" s="63"/>
      <c r="Q8" s="2">
        <v>723445</v>
      </c>
      <c r="R8" s="2">
        <f>Q8/0.85-0.1</f>
        <v>851111.6647058824</v>
      </c>
    </row>
    <row r="9" spans="1:18" s="2" customFormat="1" ht="18.75" customHeight="1">
      <c r="A9" s="18">
        <v>4</v>
      </c>
      <c r="B9" s="23">
        <v>41</v>
      </c>
      <c r="C9" s="23">
        <v>202</v>
      </c>
      <c r="D9" s="23">
        <v>2</v>
      </c>
      <c r="E9" s="24" t="s">
        <v>20</v>
      </c>
      <c r="F9" s="23">
        <v>3</v>
      </c>
      <c r="G9" s="21">
        <v>171.3</v>
      </c>
      <c r="H9" s="22">
        <v>29.140000000000015</v>
      </c>
      <c r="I9" s="22">
        <v>142.16</v>
      </c>
      <c r="J9" s="58">
        <f t="shared" si="0"/>
        <v>11192.46187974314</v>
      </c>
      <c r="K9" s="61">
        <f t="shared" si="1"/>
        <v>13486.69611705121</v>
      </c>
      <c r="L9" s="61">
        <v>1917268.72</v>
      </c>
      <c r="M9" s="61"/>
      <c r="N9" s="62" t="s">
        <v>21</v>
      </c>
      <c r="O9" s="63"/>
      <c r="Q9" s="2">
        <v>677789</v>
      </c>
      <c r="R9" s="2">
        <f>Q9/0.85-0.1</f>
        <v>797398.7235294118</v>
      </c>
    </row>
    <row r="10" spans="1:18" s="2" customFormat="1" ht="18.75" customHeight="1">
      <c r="A10" s="18">
        <v>5</v>
      </c>
      <c r="B10" s="19">
        <v>41</v>
      </c>
      <c r="C10" s="19">
        <v>301</v>
      </c>
      <c r="D10" s="19">
        <v>3</v>
      </c>
      <c r="E10" s="20" t="s">
        <v>22</v>
      </c>
      <c r="F10" s="19">
        <v>3</v>
      </c>
      <c r="G10" s="21">
        <v>143.44</v>
      </c>
      <c r="H10" s="22">
        <v>24.39999999999999</v>
      </c>
      <c r="I10" s="22">
        <v>119.04</v>
      </c>
      <c r="J10" s="21">
        <f t="shared" si="0"/>
        <v>11192.47699386503</v>
      </c>
      <c r="K10" s="21">
        <f t="shared" si="1"/>
        <v>13486.633904569891</v>
      </c>
      <c r="L10" s="21">
        <v>1605448.9</v>
      </c>
      <c r="M10" s="61"/>
      <c r="N10" s="62" t="s">
        <v>21</v>
      </c>
      <c r="O10" s="63"/>
      <c r="Q10" s="2">
        <v>812175</v>
      </c>
      <c r="R10" s="2">
        <f>Q10/0.85-0.1</f>
        <v>955499.9</v>
      </c>
    </row>
    <row r="11" spans="1:15" s="2" customFormat="1" ht="18.75" customHeight="1">
      <c r="A11" s="23">
        <v>6</v>
      </c>
      <c r="B11" s="19">
        <v>41</v>
      </c>
      <c r="C11" s="19">
        <v>302</v>
      </c>
      <c r="D11" s="19">
        <v>3</v>
      </c>
      <c r="E11" s="20" t="s">
        <v>22</v>
      </c>
      <c r="F11" s="19">
        <v>3</v>
      </c>
      <c r="G11" s="21">
        <v>143.44</v>
      </c>
      <c r="H11" s="22">
        <v>24.39999999999999</v>
      </c>
      <c r="I11" s="22">
        <v>119.04</v>
      </c>
      <c r="J11" s="21">
        <f t="shared" si="0"/>
        <v>11192.47699386503</v>
      </c>
      <c r="K11" s="21">
        <f t="shared" si="1"/>
        <v>13486.633904569891</v>
      </c>
      <c r="L11" s="21">
        <v>1605448.9</v>
      </c>
      <c r="M11" s="61"/>
      <c r="N11" s="62" t="s">
        <v>21</v>
      </c>
      <c r="O11" s="63"/>
    </row>
    <row r="12" spans="1:18" s="2" customFormat="1" ht="18.75" customHeight="1">
      <c r="A12" s="23">
        <v>7</v>
      </c>
      <c r="B12" s="19">
        <v>42</v>
      </c>
      <c r="C12" s="19">
        <v>101</v>
      </c>
      <c r="D12" s="19">
        <v>1</v>
      </c>
      <c r="E12" s="20" t="s">
        <v>20</v>
      </c>
      <c r="F12" s="19">
        <v>3</v>
      </c>
      <c r="G12" s="21">
        <v>154.91</v>
      </c>
      <c r="H12" s="22">
        <v>26.349999999999994</v>
      </c>
      <c r="I12" s="22">
        <v>128.56</v>
      </c>
      <c r="J12" s="21">
        <f t="shared" si="0"/>
        <v>6828.291136789104</v>
      </c>
      <c r="K12" s="21">
        <f t="shared" si="1"/>
        <v>8227.835874299939</v>
      </c>
      <c r="L12" s="21">
        <v>1057770.58</v>
      </c>
      <c r="M12" s="61"/>
      <c r="N12" s="62" t="s">
        <v>21</v>
      </c>
      <c r="O12" s="63"/>
      <c r="Q12" s="2">
        <v>899275</v>
      </c>
      <c r="R12" s="2">
        <f>Q12/0.85-200</f>
        <v>1057770.5882352942</v>
      </c>
    </row>
    <row r="13" spans="1:15" s="2" customFormat="1" ht="18.75" customHeight="1">
      <c r="A13" s="18">
        <v>8</v>
      </c>
      <c r="B13" s="19">
        <v>42</v>
      </c>
      <c r="C13" s="19">
        <v>102</v>
      </c>
      <c r="D13" s="19">
        <v>1</v>
      </c>
      <c r="E13" s="20" t="s">
        <v>20</v>
      </c>
      <c r="F13" s="19">
        <v>3</v>
      </c>
      <c r="G13" s="21">
        <v>154.91</v>
      </c>
      <c r="H13" s="22">
        <v>26.349999999999994</v>
      </c>
      <c r="I13" s="22">
        <v>128.56</v>
      </c>
      <c r="J13" s="21">
        <f t="shared" si="0"/>
        <v>11194.131043831903</v>
      </c>
      <c r="K13" s="21">
        <f t="shared" si="1"/>
        <v>13488.509956440574</v>
      </c>
      <c r="L13" s="21">
        <v>1734082.84</v>
      </c>
      <c r="M13" s="61"/>
      <c r="N13" s="62" t="s">
        <v>21</v>
      </c>
      <c r="O13" s="63"/>
    </row>
    <row r="14" spans="1:18" s="2" customFormat="1" ht="18.75" customHeight="1">
      <c r="A14" s="18">
        <v>9</v>
      </c>
      <c r="B14" s="18">
        <v>42</v>
      </c>
      <c r="C14" s="18">
        <v>201</v>
      </c>
      <c r="D14" s="18">
        <v>2</v>
      </c>
      <c r="E14" s="25" t="s">
        <v>20</v>
      </c>
      <c r="F14" s="18">
        <v>3</v>
      </c>
      <c r="G14" s="21">
        <v>171.3</v>
      </c>
      <c r="H14" s="22">
        <v>29.140000000000015</v>
      </c>
      <c r="I14" s="22">
        <v>142.16</v>
      </c>
      <c r="J14" s="58">
        <f t="shared" si="0"/>
        <v>11195.74208990076</v>
      </c>
      <c r="K14" s="58">
        <f t="shared" si="1"/>
        <v>13490.648705683738</v>
      </c>
      <c r="L14" s="58">
        <v>1917830.62</v>
      </c>
      <c r="M14" s="61"/>
      <c r="N14" s="62" t="s">
        <v>21</v>
      </c>
      <c r="O14" s="63"/>
      <c r="Q14" s="2">
        <v>770534</v>
      </c>
      <c r="R14" s="2">
        <f>Q14/0.85-0.1</f>
        <v>906510.4882352941</v>
      </c>
    </row>
    <row r="15" spans="1:18" s="2" customFormat="1" ht="18.75" customHeight="1">
      <c r="A15" s="23">
        <v>10</v>
      </c>
      <c r="B15" s="18">
        <v>42</v>
      </c>
      <c r="C15" s="18">
        <v>202</v>
      </c>
      <c r="D15" s="18">
        <v>2</v>
      </c>
      <c r="E15" s="25" t="s">
        <v>20</v>
      </c>
      <c r="F15" s="18">
        <v>3</v>
      </c>
      <c r="G15" s="21">
        <v>171.3</v>
      </c>
      <c r="H15" s="22">
        <v>29.140000000000015</v>
      </c>
      <c r="I15" s="22">
        <v>142.16</v>
      </c>
      <c r="J15" s="58">
        <f t="shared" si="0"/>
        <v>11194.828429655576</v>
      </c>
      <c r="K15" s="58">
        <f t="shared" si="1"/>
        <v>13489.54776308385</v>
      </c>
      <c r="L15" s="58">
        <v>1917674.11</v>
      </c>
      <c r="M15" s="61"/>
      <c r="N15" s="62" t="s">
        <v>21</v>
      </c>
      <c r="O15" s="63"/>
      <c r="Q15" s="2">
        <v>723493</v>
      </c>
      <c r="R15" s="2">
        <f>Q15/0.85-0.1</f>
        <v>851168.1352941177</v>
      </c>
    </row>
    <row r="16" spans="1:18" s="2" customFormat="1" ht="18.75" customHeight="1">
      <c r="A16" s="23">
        <v>11</v>
      </c>
      <c r="B16" s="19">
        <v>42</v>
      </c>
      <c r="C16" s="19">
        <v>301</v>
      </c>
      <c r="D16" s="19">
        <v>3</v>
      </c>
      <c r="E16" s="20" t="s">
        <v>22</v>
      </c>
      <c r="F16" s="19">
        <v>3</v>
      </c>
      <c r="G16" s="21">
        <v>143.44</v>
      </c>
      <c r="H16" s="22">
        <v>24.39999999999999</v>
      </c>
      <c r="I16" s="22">
        <v>119.04</v>
      </c>
      <c r="J16" s="21">
        <f t="shared" si="0"/>
        <v>11195.55960680424</v>
      </c>
      <c r="K16" s="21">
        <f t="shared" si="1"/>
        <v>13490.348370295698</v>
      </c>
      <c r="L16" s="21">
        <v>1605891.07</v>
      </c>
      <c r="M16" s="61"/>
      <c r="N16" s="62" t="s">
        <v>21</v>
      </c>
      <c r="O16" s="63"/>
      <c r="Q16" s="2">
        <v>853843</v>
      </c>
      <c r="R16" s="2">
        <f>Q16/0.85-0.1</f>
        <v>1004521.0764705883</v>
      </c>
    </row>
    <row r="17" spans="1:21" s="2" customFormat="1" ht="18.75" customHeight="1">
      <c r="A17" s="18">
        <v>12</v>
      </c>
      <c r="B17" s="19">
        <v>42</v>
      </c>
      <c r="C17" s="19">
        <v>302</v>
      </c>
      <c r="D17" s="19">
        <v>3</v>
      </c>
      <c r="E17" s="20" t="s">
        <v>22</v>
      </c>
      <c r="F17" s="19">
        <v>3</v>
      </c>
      <c r="G17" s="21">
        <v>143.44</v>
      </c>
      <c r="H17" s="22">
        <v>24.39999999999999</v>
      </c>
      <c r="I17" s="22">
        <v>119.04</v>
      </c>
      <c r="J17" s="21">
        <f t="shared" si="0"/>
        <v>6824.776073619632</v>
      </c>
      <c r="K17" s="21">
        <f t="shared" si="1"/>
        <v>8223.671706989247</v>
      </c>
      <c r="L17" s="21">
        <v>978945.88</v>
      </c>
      <c r="M17" s="61"/>
      <c r="N17" s="62" t="s">
        <v>21</v>
      </c>
      <c r="O17" s="63"/>
      <c r="Q17" s="2">
        <v>832274</v>
      </c>
      <c r="R17" s="2">
        <f>Q17/0.85-200</f>
        <v>978945.8823529412</v>
      </c>
      <c r="U17" s="2">
        <f>L18-U18</f>
        <v>-23.200000006705523</v>
      </c>
    </row>
    <row r="18" spans="1:21" s="2" customFormat="1" ht="21.75" customHeight="1">
      <c r="A18" s="26" t="s">
        <v>23</v>
      </c>
      <c r="B18" s="27"/>
      <c r="C18" s="27"/>
      <c r="D18" s="27"/>
      <c r="E18" s="27"/>
      <c r="F18" s="28"/>
      <c r="G18" s="29">
        <f>SUM(G6:G17)</f>
        <v>1878.6000000000004</v>
      </c>
      <c r="H18" s="29">
        <f>SUM(H6:H17)</f>
        <v>319.55999999999995</v>
      </c>
      <c r="I18" s="29">
        <f>SUM(I6:I17)</f>
        <v>1559.04</v>
      </c>
      <c r="J18" s="58">
        <f t="shared" si="0"/>
        <v>10092.987650377938</v>
      </c>
      <c r="K18" s="64">
        <f t="shared" si="1"/>
        <v>12161.770448481115</v>
      </c>
      <c r="L18" s="64">
        <f>SUM(L6:L17)</f>
        <v>18960686.599999998</v>
      </c>
      <c r="M18" s="64"/>
      <c r="N18" s="62"/>
      <c r="O18" s="65"/>
      <c r="P18" s="2">
        <v>11183.35</v>
      </c>
      <c r="Q18" s="2">
        <v>13475.6251795977</v>
      </c>
      <c r="R18" s="2">
        <f>P19*G18</f>
        <v>19958589.244500004</v>
      </c>
      <c r="S18" s="2">
        <f>SUM(R6:R17)</f>
        <v>9377409.788235296</v>
      </c>
      <c r="T18" s="2">
        <f>10624.19*0.95</f>
        <v>10092.9805</v>
      </c>
      <c r="U18" s="2">
        <f>10093*G18</f>
        <v>18960709.800000004</v>
      </c>
    </row>
    <row r="19" spans="1:18" s="2" customFormat="1" ht="31.5" customHeight="1">
      <c r="A19" s="30" t="s">
        <v>24</v>
      </c>
      <c r="B19" s="31"/>
      <c r="C19" s="31"/>
      <c r="D19" s="31"/>
      <c r="E19" s="31"/>
      <c r="F19" s="31"/>
      <c r="G19" s="32"/>
      <c r="H19" s="33"/>
      <c r="I19" s="32"/>
      <c r="J19" s="66"/>
      <c r="K19" s="67"/>
      <c r="L19" s="67"/>
      <c r="M19" s="31"/>
      <c r="N19" s="31"/>
      <c r="O19" s="68"/>
      <c r="P19" s="2">
        <f>P18*0.95</f>
        <v>10624.182499999999</v>
      </c>
      <c r="Q19" s="77">
        <f>J8/J12</f>
        <v>1.6394068275765865</v>
      </c>
      <c r="R19" s="2">
        <f>L18-R18</f>
        <v>-997902.644500006</v>
      </c>
    </row>
    <row r="20" spans="1:15" s="2" customFormat="1" ht="64.5" customHeight="1">
      <c r="A20" s="34" t="s">
        <v>25</v>
      </c>
      <c r="B20" s="35"/>
      <c r="C20" s="35"/>
      <c r="D20" s="35"/>
      <c r="E20" s="35"/>
      <c r="F20" s="35"/>
      <c r="G20" s="36"/>
      <c r="H20" s="37"/>
      <c r="I20" s="36"/>
      <c r="J20" s="69"/>
      <c r="K20" s="70"/>
      <c r="L20" s="70"/>
      <c r="M20" s="35"/>
      <c r="N20" s="35"/>
      <c r="O20" s="35"/>
    </row>
    <row r="21" spans="1:15" s="2" customFormat="1" ht="21" customHeight="1">
      <c r="A21" s="38" t="s">
        <v>26</v>
      </c>
      <c r="B21" s="38"/>
      <c r="C21" s="38"/>
      <c r="D21" s="38"/>
      <c r="E21" s="38"/>
      <c r="F21" s="38"/>
      <c r="G21" s="39"/>
      <c r="H21" s="40"/>
      <c r="I21" s="39"/>
      <c r="J21" s="71"/>
      <c r="M21" s="38"/>
      <c r="N21" s="41"/>
      <c r="O21" s="41"/>
    </row>
    <row r="22" spans="1:15" s="2" customFormat="1" ht="21" customHeight="1">
      <c r="A22" s="38" t="s">
        <v>27</v>
      </c>
      <c r="B22" s="38"/>
      <c r="C22" s="38"/>
      <c r="D22" s="38"/>
      <c r="E22" s="38"/>
      <c r="F22" s="41"/>
      <c r="G22" s="42"/>
      <c r="H22" s="43"/>
      <c r="I22" s="42"/>
      <c r="J22" s="72"/>
      <c r="K22" s="48" t="s">
        <v>28</v>
      </c>
      <c r="L22" s="73"/>
      <c r="M22" s="38"/>
      <c r="N22" s="41"/>
      <c r="O22" s="41"/>
    </row>
    <row r="23" spans="1:12" s="2" customFormat="1" ht="21" customHeight="1">
      <c r="A23" s="38" t="s">
        <v>29</v>
      </c>
      <c r="B23" s="38"/>
      <c r="C23" s="38"/>
      <c r="D23" s="38"/>
      <c r="E23" s="38"/>
      <c r="G23" s="44"/>
      <c r="H23" s="45"/>
      <c r="I23" s="44"/>
      <c r="J23" s="74"/>
      <c r="K23" s="48" t="s">
        <v>30</v>
      </c>
      <c r="L23" s="73"/>
    </row>
    <row r="24" spans="7:12" s="2" customFormat="1" ht="24.75" customHeight="1">
      <c r="G24" s="44"/>
      <c r="H24" s="45"/>
      <c r="I24" s="44"/>
      <c r="J24" s="74"/>
      <c r="K24" s="75"/>
      <c r="L24" s="75"/>
    </row>
    <row r="25" spans="7:12" s="2" customFormat="1" ht="24.75" customHeight="1">
      <c r="G25" s="44"/>
      <c r="H25" s="45"/>
      <c r="I25" s="44"/>
      <c r="J25" s="74"/>
      <c r="K25" s="75"/>
      <c r="L25" s="75"/>
    </row>
    <row r="26" spans="7:12" s="2" customFormat="1" ht="24.75" customHeight="1">
      <c r="G26" s="44"/>
      <c r="H26" s="45"/>
      <c r="I26" s="44"/>
      <c r="J26" s="74"/>
      <c r="K26" s="75"/>
      <c r="L26" s="75"/>
    </row>
    <row r="27" spans="7:12" s="2" customFormat="1" ht="24.75" customHeight="1">
      <c r="G27" s="44"/>
      <c r="H27" s="45"/>
      <c r="I27" s="44"/>
      <c r="J27" s="74"/>
      <c r="K27" s="75"/>
      <c r="L27" s="75"/>
    </row>
    <row r="28" spans="7:12" s="2" customFormat="1" ht="24.75" customHeight="1">
      <c r="G28" s="44"/>
      <c r="H28" s="45"/>
      <c r="I28" s="44"/>
      <c r="J28" s="74"/>
      <c r="K28" s="75"/>
      <c r="L28" s="75"/>
    </row>
    <row r="29" spans="7:12" s="2" customFormat="1" ht="24.75" customHeight="1">
      <c r="G29" s="44"/>
      <c r="H29" s="45"/>
      <c r="I29" s="44"/>
      <c r="J29" s="74"/>
      <c r="K29" s="75"/>
      <c r="L29" s="75"/>
    </row>
    <row r="30" spans="7:12" s="2" customFormat="1" ht="24.75" customHeight="1">
      <c r="G30" s="44"/>
      <c r="H30" s="45"/>
      <c r="I30" s="44"/>
      <c r="J30" s="74"/>
      <c r="K30" s="75"/>
      <c r="L30" s="75"/>
    </row>
    <row r="31" spans="7:12" s="2" customFormat="1" ht="24.75" customHeight="1">
      <c r="G31" s="44"/>
      <c r="H31" s="45"/>
      <c r="I31" s="44"/>
      <c r="J31" s="74"/>
      <c r="K31" s="75"/>
      <c r="L31" s="75"/>
    </row>
    <row r="32" spans="7:12" s="2" customFormat="1" ht="30.75" customHeight="1">
      <c r="G32" s="44"/>
      <c r="H32" s="45"/>
      <c r="I32" s="44"/>
      <c r="J32" s="74"/>
      <c r="K32" s="75"/>
      <c r="L32" s="75"/>
    </row>
    <row r="33" ht="42" customHeight="1"/>
    <row r="34" ht="51.75" customHeight="1"/>
    <row r="35" ht="27" customHeight="1"/>
    <row r="36" ht="25.5" customHeight="1"/>
  </sheetData>
  <sheetProtection/>
  <autoFilter ref="A5:O23"/>
  <mergeCells count="24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7"/>
  </mergeCells>
  <printOptions/>
  <pageMargins left="0.4722222222222222" right="0.3145833333333333" top="0.275" bottom="0.07847222222222222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2022-07-26T03:23:38Z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91E4F54F399E437D858BF0A33CAD15A9</vt:lpwstr>
  </property>
</Properties>
</file>