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'附件2'!$A$5:$O$21</definedName>
  </definedNames>
  <calcPr fullCalcOnLoad="1"/>
</workbook>
</file>

<file path=xl/sharedStrings.xml><?xml version="1.0" encoding="utf-8"?>
<sst xmlns="http://schemas.openxmlformats.org/spreadsheetml/2006/main" count="48" uniqueCount="31">
  <si>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</si>
  <si>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</si>
  <si>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</si>
  <si>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</si>
  <si>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海伦源筑花园51、52号楼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</si>
  <si>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</si>
  <si>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</si>
  <si>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</si>
  <si>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</si>
  <si>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</si>
  <si>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</si>
  <si>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</si>
  <si>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</si>
  <si>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</si>
  <si>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</si>
  <si>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</si>
  <si>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</si>
  <si>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</si>
  <si>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</si>
  <si>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</si>
  <si>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</si>
  <si>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</si>
  <si>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</si>
  <si>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</si>
  <si>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本批销售住宅共10套，销售住宅总建筑面积：1566.90㎡，套内面积：1301.92㎡，分摊面积：264.98㎡，销售均价：9584.74元/㎡（建筑面积）、11535.53元/㎡（套内建筑面积）。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</si>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</sst>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4">
      <selection activeCell="W4" sqref="W4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9" width="13.75390625" style="0" hidden="1" customWidth="1"/>
    <col min="20" max="21" width="12.625" style="0" hidden="1" customWidth="1"/>
    <col min="22" max="23" width="12.625" style="0" bestFit="1" customWidth="1"/>
  </cols>
  <sheetData>
    <row r="1" spans="1:2" ht="18" customHeight="1">
      <c r="A1" s="5" t="s">
        <v>0</v>
      </c>
      <c r="B1" s="5"/>
    </row>
    <row r="2" spans="1:15" ht="24.75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40"/>
      <c r="M2" s="6"/>
      <c r="N2" s="6"/>
      <c r="O2" s="6"/>
    </row>
    <row r="3" spans="1:15" ht="18.75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30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7" ht="14.25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  <c r="Q5">
        <f>J11*1.6</f>
        <v>10974.726038906485</v>
      </c>
    </row>
    <row r="6" spans="1:19" s="1" customFormat="1" ht="21" customHeight="1">
      <c r="A6" s="16">
        <v>1</v>
      </c>
      <c r="B6" s="16">
        <v>51</v>
      </c>
      <c r="C6" s="16">
        <v>102</v>
      </c>
      <c r="D6" s="16">
        <v>1</v>
      </c>
      <c r="E6" s="17" t="s">
        <v>20</v>
      </c>
      <c r="F6" s="16">
        <v>2.9</v>
      </c>
      <c r="G6" s="18">
        <v>154.73</v>
      </c>
      <c r="H6" s="19">
        <v>26.17</v>
      </c>
      <c r="I6" s="19">
        <v>128.56</v>
      </c>
      <c r="J6" s="50">
        <f aca="true" t="shared" si="0" ref="J6:J17">L6/G6</f>
        <v>6769.40095650488</v>
      </c>
      <c r="K6" s="50">
        <f aca="true" t="shared" si="1" ref="K6:K17">L6/I6</f>
        <v>8147.3974019912885</v>
      </c>
      <c r="L6" s="18">
        <v>1047429.41</v>
      </c>
      <c r="M6" s="50"/>
      <c r="N6" s="51" t="s">
        <v>21</v>
      </c>
      <c r="O6" s="52"/>
      <c r="P6" s="53">
        <v>890315</v>
      </c>
      <c r="R6" s="1">
        <f>P6/0.85</f>
        <v>1047429.4117647059</v>
      </c>
      <c r="S6" s="1">
        <f aca="true" t="shared" si="2" ref="S6:S17">L6-R6</f>
        <v>-0.0017647058703005314</v>
      </c>
    </row>
    <row r="7" spans="1:19" s="1" customFormat="1" ht="21" customHeight="1">
      <c r="A7" s="16">
        <v>2</v>
      </c>
      <c r="B7" s="16">
        <v>51</v>
      </c>
      <c r="C7" s="16">
        <v>201</v>
      </c>
      <c r="D7" s="16">
        <v>2</v>
      </c>
      <c r="E7" s="17" t="s">
        <v>20</v>
      </c>
      <c r="F7" s="16">
        <v>2.9</v>
      </c>
      <c r="G7" s="18">
        <v>171.09</v>
      </c>
      <c r="H7" s="19">
        <v>28.93</v>
      </c>
      <c r="I7" s="19">
        <v>142.16</v>
      </c>
      <c r="J7" s="50">
        <f t="shared" si="0"/>
        <v>10731.165994505815</v>
      </c>
      <c r="K7" s="50">
        <f t="shared" si="1"/>
        <v>12914.991488463702</v>
      </c>
      <c r="L7" s="54">
        <v>1835995.19</v>
      </c>
      <c r="M7" s="50"/>
      <c r="N7" s="51" t="s">
        <v>21</v>
      </c>
      <c r="O7" s="52"/>
      <c r="P7" s="1">
        <v>701314</v>
      </c>
      <c r="R7" s="1">
        <f>P7/0.85-0.1</f>
        <v>825075.1941176471</v>
      </c>
      <c r="S7" s="1">
        <f t="shared" si="2"/>
        <v>1010919.9958823528</v>
      </c>
    </row>
    <row r="8" spans="1:19" s="1" customFormat="1" ht="21" customHeight="1">
      <c r="A8" s="16">
        <v>3</v>
      </c>
      <c r="B8" s="16">
        <v>51</v>
      </c>
      <c r="C8" s="16">
        <v>202</v>
      </c>
      <c r="D8" s="16">
        <v>2</v>
      </c>
      <c r="E8" s="17" t="s">
        <v>20</v>
      </c>
      <c r="F8" s="16">
        <v>2.9</v>
      </c>
      <c r="G8" s="18">
        <v>171.09</v>
      </c>
      <c r="H8" s="19">
        <v>28.93</v>
      </c>
      <c r="I8" s="19">
        <v>142.16</v>
      </c>
      <c r="J8" s="50">
        <f t="shared" si="0"/>
        <v>10731.12817815185</v>
      </c>
      <c r="K8" s="50">
        <f t="shared" si="1"/>
        <v>12914.94597636466</v>
      </c>
      <c r="L8" s="54">
        <v>1835988.72</v>
      </c>
      <c r="M8" s="50"/>
      <c r="N8" s="51" t="s">
        <v>21</v>
      </c>
      <c r="O8" s="52"/>
      <c r="P8" s="1">
        <v>773278</v>
      </c>
      <c r="R8" s="1">
        <f>P8/0.85-0.1</f>
        <v>909738.7235294118</v>
      </c>
      <c r="S8" s="1">
        <f t="shared" si="2"/>
        <v>926249.9964705881</v>
      </c>
    </row>
    <row r="9" spans="1:19" s="1" customFormat="1" ht="21" customHeight="1">
      <c r="A9" s="16">
        <v>4</v>
      </c>
      <c r="B9" s="16">
        <v>51</v>
      </c>
      <c r="C9" s="16">
        <v>301</v>
      </c>
      <c r="D9" s="16">
        <v>3</v>
      </c>
      <c r="E9" s="17" t="s">
        <v>22</v>
      </c>
      <c r="F9" s="16">
        <v>2.9</v>
      </c>
      <c r="G9" s="18">
        <v>143.27</v>
      </c>
      <c r="H9" s="19">
        <v>24.23</v>
      </c>
      <c r="I9" s="19">
        <v>119.04</v>
      </c>
      <c r="J9" s="18">
        <f t="shared" si="0"/>
        <v>6633.784832422534</v>
      </c>
      <c r="K9" s="50">
        <f t="shared" si="1"/>
        <v>7984.058744465528</v>
      </c>
      <c r="L9" s="18">
        <v>950422.3529411765</v>
      </c>
      <c r="M9" s="50"/>
      <c r="N9" s="51" t="s">
        <v>21</v>
      </c>
      <c r="O9" s="52"/>
      <c r="P9" s="53">
        <v>808284</v>
      </c>
      <c r="R9" s="1">
        <f>P9/0.85-500</f>
        <v>950422.3529411765</v>
      </c>
      <c r="S9" s="1">
        <f t="shared" si="2"/>
        <v>0</v>
      </c>
    </row>
    <row r="10" spans="1:19" s="1" customFormat="1" ht="21" customHeight="1">
      <c r="A10" s="16">
        <v>5</v>
      </c>
      <c r="B10" s="16">
        <v>51</v>
      </c>
      <c r="C10" s="16">
        <v>302</v>
      </c>
      <c r="D10" s="16">
        <v>3</v>
      </c>
      <c r="E10" s="17" t="s">
        <v>22</v>
      </c>
      <c r="F10" s="16">
        <v>2.9</v>
      </c>
      <c r="G10" s="18">
        <v>143.27</v>
      </c>
      <c r="H10" s="19">
        <v>24.23</v>
      </c>
      <c r="I10" s="19">
        <v>119.04</v>
      </c>
      <c r="J10" s="50">
        <f t="shared" si="0"/>
        <v>10740.782787743421</v>
      </c>
      <c r="K10" s="50">
        <f t="shared" si="1"/>
        <v>12927.015709005374</v>
      </c>
      <c r="L10" s="18">
        <v>1538831.95</v>
      </c>
      <c r="M10" s="50"/>
      <c r="N10" s="51" t="s">
        <v>21</v>
      </c>
      <c r="O10" s="52"/>
      <c r="P10" s="1">
        <v>861260</v>
      </c>
      <c r="R10" s="1">
        <f>P10/0.85-0.1</f>
        <v>1013246.9588235294</v>
      </c>
      <c r="S10" s="1">
        <f t="shared" si="2"/>
        <v>525584.9911764705</v>
      </c>
    </row>
    <row r="11" spans="1:19" s="1" customFormat="1" ht="21" customHeight="1">
      <c r="A11" s="16">
        <v>6</v>
      </c>
      <c r="B11" s="16">
        <v>52</v>
      </c>
      <c r="C11" s="16">
        <v>101</v>
      </c>
      <c r="D11" s="16">
        <v>1</v>
      </c>
      <c r="E11" s="17" t="s">
        <v>20</v>
      </c>
      <c r="F11" s="16">
        <v>2.9</v>
      </c>
      <c r="G11" s="18">
        <v>154.73</v>
      </c>
      <c r="H11" s="19">
        <v>26.17</v>
      </c>
      <c r="I11" s="19">
        <v>128.56</v>
      </c>
      <c r="J11" s="50">
        <f t="shared" si="0"/>
        <v>6859.203774316553</v>
      </c>
      <c r="K11" s="50">
        <f t="shared" si="1"/>
        <v>8255.480709396392</v>
      </c>
      <c r="L11" s="18">
        <v>1061324.6</v>
      </c>
      <c r="M11" s="50"/>
      <c r="N11" s="51" t="s">
        <v>21</v>
      </c>
      <c r="O11" s="52"/>
      <c r="P11" s="53">
        <v>903826</v>
      </c>
      <c r="R11" s="1">
        <f>P11/0.85-0.1</f>
        <v>1063324.605882353</v>
      </c>
      <c r="S11" s="1">
        <f t="shared" si="2"/>
        <v>-2000.0058823528234</v>
      </c>
    </row>
    <row r="12" spans="1:19" s="1" customFormat="1" ht="21" customHeight="1">
      <c r="A12" s="16">
        <v>7</v>
      </c>
      <c r="B12" s="16">
        <v>52</v>
      </c>
      <c r="C12" s="16">
        <v>201</v>
      </c>
      <c r="D12" s="16">
        <v>2</v>
      </c>
      <c r="E12" s="17" t="s">
        <v>20</v>
      </c>
      <c r="F12" s="16">
        <v>2.9</v>
      </c>
      <c r="G12" s="18">
        <v>171.09</v>
      </c>
      <c r="H12" s="19">
        <v>28.93</v>
      </c>
      <c r="I12" s="19">
        <v>142.16</v>
      </c>
      <c r="J12" s="50">
        <f t="shared" si="0"/>
        <v>10726.737623473025</v>
      </c>
      <c r="K12" s="50">
        <f t="shared" si="1"/>
        <v>12909.661930219472</v>
      </c>
      <c r="L12" s="54">
        <v>1835237.54</v>
      </c>
      <c r="M12" s="50"/>
      <c r="N12" s="51" t="s">
        <v>21</v>
      </c>
      <c r="O12" s="52"/>
      <c r="P12" s="1">
        <v>777221</v>
      </c>
      <c r="R12" s="1">
        <f>P12/0.85-0.1</f>
        <v>914377.5470588235</v>
      </c>
      <c r="S12" s="1">
        <f t="shared" si="2"/>
        <v>920859.9929411765</v>
      </c>
    </row>
    <row r="13" spans="1:19" s="1" customFormat="1" ht="21" customHeight="1">
      <c r="A13" s="16">
        <v>8</v>
      </c>
      <c r="B13" s="16">
        <v>52</v>
      </c>
      <c r="C13" s="16">
        <v>202</v>
      </c>
      <c r="D13" s="16">
        <v>2</v>
      </c>
      <c r="E13" s="17" t="s">
        <v>20</v>
      </c>
      <c r="F13" s="16">
        <v>2.9</v>
      </c>
      <c r="G13" s="18">
        <v>171.09</v>
      </c>
      <c r="H13" s="19">
        <v>28.93</v>
      </c>
      <c r="I13" s="19">
        <v>142.16</v>
      </c>
      <c r="J13" s="50">
        <f t="shared" si="0"/>
        <v>10726.813256180956</v>
      </c>
      <c r="K13" s="50">
        <f t="shared" si="1"/>
        <v>12909.752954417558</v>
      </c>
      <c r="L13" s="54">
        <v>1835250.48</v>
      </c>
      <c r="M13" s="50"/>
      <c r="N13" s="51" t="s">
        <v>21</v>
      </c>
      <c r="O13" s="52"/>
      <c r="P13" s="1">
        <v>700868</v>
      </c>
      <c r="R13" s="1">
        <f>P13/0.85-0.1</f>
        <v>824550.4882352941</v>
      </c>
      <c r="S13" s="1">
        <f t="shared" si="2"/>
        <v>1010699.9917647059</v>
      </c>
    </row>
    <row r="14" spans="1:19" s="1" customFormat="1" ht="21" customHeight="1">
      <c r="A14" s="16">
        <v>9</v>
      </c>
      <c r="B14" s="16">
        <v>52</v>
      </c>
      <c r="C14" s="16">
        <v>301</v>
      </c>
      <c r="D14" s="16">
        <v>3</v>
      </c>
      <c r="E14" s="17" t="s">
        <v>22</v>
      </c>
      <c r="F14" s="16">
        <v>2.9</v>
      </c>
      <c r="G14" s="18">
        <v>143.27</v>
      </c>
      <c r="H14" s="19">
        <v>24.23</v>
      </c>
      <c r="I14" s="19">
        <v>119.04</v>
      </c>
      <c r="J14" s="50">
        <f t="shared" si="0"/>
        <v>10744.94772108606</v>
      </c>
      <c r="K14" s="50">
        <f t="shared" si="1"/>
        <v>12932.028393817203</v>
      </c>
      <c r="L14" s="18">
        <v>1539428.66</v>
      </c>
      <c r="M14" s="50"/>
      <c r="N14" s="51" t="s">
        <v>21</v>
      </c>
      <c r="O14" s="52"/>
      <c r="P14" s="1">
        <v>808284</v>
      </c>
      <c r="R14" s="1">
        <f>P14/0.85-200</f>
        <v>950722.3529411765</v>
      </c>
      <c r="S14" s="1">
        <f t="shared" si="2"/>
        <v>588706.3070588234</v>
      </c>
    </row>
    <row r="15" spans="1:19" s="1" customFormat="1" ht="21" customHeight="1">
      <c r="A15" s="16">
        <v>10</v>
      </c>
      <c r="B15" s="16">
        <v>52</v>
      </c>
      <c r="C15" s="16">
        <v>302</v>
      </c>
      <c r="D15" s="16">
        <v>3</v>
      </c>
      <c r="E15" s="17" t="s">
        <v>22</v>
      </c>
      <c r="F15" s="16">
        <v>2.9</v>
      </c>
      <c r="G15" s="18">
        <v>143.27</v>
      </c>
      <c r="H15" s="19">
        <v>24.23</v>
      </c>
      <c r="I15" s="19">
        <v>119.04</v>
      </c>
      <c r="J15" s="50">
        <f t="shared" si="0"/>
        <v>10737.948209674041</v>
      </c>
      <c r="K15" s="50">
        <f t="shared" si="1"/>
        <v>12923.604166666666</v>
      </c>
      <c r="L15" s="18">
        <v>1538425.84</v>
      </c>
      <c r="M15" s="50"/>
      <c r="N15" s="51" t="s">
        <v>21</v>
      </c>
      <c r="O15" s="52"/>
      <c r="P15" s="1">
        <v>808284</v>
      </c>
      <c r="R15" s="1">
        <f>P15/0.85-0.1</f>
        <v>950922.2529411765</v>
      </c>
      <c r="S15" s="1">
        <f t="shared" si="2"/>
        <v>587503.5870588236</v>
      </c>
    </row>
    <row r="16" spans="1:21" s="1" customFormat="1" ht="21" customHeight="1">
      <c r="A16" s="20" t="s">
        <v>23</v>
      </c>
      <c r="B16" s="21"/>
      <c r="C16" s="21"/>
      <c r="D16" s="21"/>
      <c r="E16" s="21"/>
      <c r="F16" s="22"/>
      <c r="G16" s="23">
        <f>SUM(G6:G15)</f>
        <v>1566.8999999999999</v>
      </c>
      <c r="H16" s="23">
        <f>SUM(H6:H15)</f>
        <v>264.98</v>
      </c>
      <c r="I16" s="23">
        <f>SUM(I6:I15)</f>
        <v>1301.9199999999998</v>
      </c>
      <c r="J16" s="50">
        <f t="shared" si="0"/>
        <v>9584.743597511762</v>
      </c>
      <c r="K16" s="55">
        <f t="shared" si="1"/>
        <v>11535.528099223593</v>
      </c>
      <c r="L16" s="55">
        <f>SUM(L6:L15)</f>
        <v>15018334.742941178</v>
      </c>
      <c r="M16" s="55"/>
      <c r="N16" s="51"/>
      <c r="O16" s="56"/>
      <c r="P16" s="1">
        <f>R16/G16</f>
        <v>9583.847</v>
      </c>
      <c r="R16" s="1">
        <f>P17*G16</f>
        <v>15016929.864299998</v>
      </c>
      <c r="S16" s="1">
        <f t="shared" si="2"/>
        <v>1404.878641180694</v>
      </c>
      <c r="U16" s="1">
        <f>L16-U17</f>
        <v>-788944.1820588205</v>
      </c>
    </row>
    <row r="17" spans="1:21" s="1" customFormat="1" ht="31.5" customHeight="1">
      <c r="A17" s="24" t="s">
        <v>24</v>
      </c>
      <c r="B17" s="25"/>
      <c r="C17" s="25"/>
      <c r="D17" s="25"/>
      <c r="E17" s="25"/>
      <c r="F17" s="25"/>
      <c r="G17" s="26"/>
      <c r="H17" s="27"/>
      <c r="I17" s="26"/>
      <c r="J17" s="57"/>
      <c r="K17" s="57"/>
      <c r="L17" s="57"/>
      <c r="M17" s="25"/>
      <c r="N17" s="25"/>
      <c r="O17" s="58"/>
      <c r="P17" s="1">
        <f>10088.26*0.95</f>
        <v>9583.847</v>
      </c>
      <c r="Q17" s="53">
        <f>J8/J9</f>
        <v>1.6176479112954651</v>
      </c>
      <c r="R17" s="1">
        <f>L16-R16</f>
        <v>1404.878641180694</v>
      </c>
      <c r="T17" s="1">
        <f>10619.2*0.95</f>
        <v>10088.24</v>
      </c>
      <c r="U17" s="1">
        <f>10088.25*G16</f>
        <v>15807278.924999999</v>
      </c>
    </row>
    <row r="18" spans="1:15" s="1" customFormat="1" ht="63.75" customHeight="1">
      <c r="A18" s="28" t="s">
        <v>25</v>
      </c>
      <c r="B18" s="29"/>
      <c r="C18" s="29"/>
      <c r="D18" s="29"/>
      <c r="E18" s="29"/>
      <c r="F18" s="29"/>
      <c r="G18" s="30"/>
      <c r="H18" s="31"/>
      <c r="I18" s="30"/>
      <c r="J18" s="59"/>
      <c r="K18" s="59"/>
      <c r="L18" s="59"/>
      <c r="M18" s="29"/>
      <c r="N18" s="29"/>
      <c r="O18" s="29"/>
    </row>
    <row r="19" spans="1:15" s="1" customFormat="1" ht="15.75" customHeight="1">
      <c r="A19" s="32" t="s">
        <v>26</v>
      </c>
      <c r="B19" s="32"/>
      <c r="C19" s="32"/>
      <c r="D19" s="32"/>
      <c r="E19" s="32"/>
      <c r="F19" s="32"/>
      <c r="G19" s="33"/>
      <c r="H19" s="34"/>
      <c r="I19" s="33"/>
      <c r="J19" s="60"/>
      <c r="M19" s="32"/>
      <c r="N19" s="35"/>
      <c r="O19" s="35"/>
    </row>
    <row r="20" spans="1:15" s="1" customFormat="1" ht="15.75" customHeight="1">
      <c r="A20" s="32" t="s">
        <v>27</v>
      </c>
      <c r="B20" s="32"/>
      <c r="C20" s="32"/>
      <c r="D20" s="32"/>
      <c r="E20" s="32"/>
      <c r="F20" s="35"/>
      <c r="G20" s="36"/>
      <c r="H20" s="37"/>
      <c r="I20" s="36"/>
      <c r="J20" s="61"/>
      <c r="K20" s="41" t="s">
        <v>28</v>
      </c>
      <c r="L20" s="62"/>
      <c r="M20" s="32"/>
      <c r="N20" s="35"/>
      <c r="O20" s="35"/>
    </row>
    <row r="21" spans="1:12" s="1" customFormat="1" ht="15.75" customHeight="1">
      <c r="A21" s="32" t="s">
        <v>29</v>
      </c>
      <c r="B21" s="32"/>
      <c r="C21" s="32"/>
      <c r="D21" s="32"/>
      <c r="E21" s="32"/>
      <c r="G21" s="38"/>
      <c r="H21" s="39"/>
      <c r="I21" s="38"/>
      <c r="J21" s="63"/>
      <c r="K21" s="41" t="s">
        <v>30</v>
      </c>
      <c r="L21" s="62"/>
    </row>
    <row r="22" spans="7:12" s="1" customFormat="1" ht="24.75" customHeight="1">
      <c r="G22" s="38"/>
      <c r="H22" s="39"/>
      <c r="I22" s="38"/>
      <c r="J22" s="63"/>
      <c r="K22" s="63"/>
      <c r="L22" s="63"/>
    </row>
    <row r="23" spans="7:12" s="1" customFormat="1" ht="24.75" customHeight="1">
      <c r="G23" s="38"/>
      <c r="H23" s="39"/>
      <c r="I23" s="38"/>
      <c r="J23" s="63"/>
      <c r="K23" s="63"/>
      <c r="L23" s="63"/>
    </row>
    <row r="24" spans="7:12" s="1" customFormat="1" ht="24.75" customHeight="1">
      <c r="G24" s="38"/>
      <c r="H24" s="39"/>
      <c r="I24" s="38"/>
      <c r="J24" s="63"/>
      <c r="K24" s="63"/>
      <c r="L24" s="63"/>
    </row>
    <row r="25" spans="7:12" s="1" customFormat="1" ht="24.75" customHeight="1">
      <c r="G25" s="38"/>
      <c r="H25" s="39"/>
      <c r="I25" s="38"/>
      <c r="J25" s="63"/>
      <c r="K25" s="63"/>
      <c r="L25" s="63"/>
    </row>
    <row r="26" spans="7:12" s="1" customFormat="1" ht="24.75" customHeight="1">
      <c r="G26" s="38"/>
      <c r="H26" s="39"/>
      <c r="I26" s="38"/>
      <c r="J26" s="63"/>
      <c r="K26" s="63"/>
      <c r="L26" s="63"/>
    </row>
    <row r="27" spans="7:12" s="1" customFormat="1" ht="24.75" customHeight="1">
      <c r="G27" s="38"/>
      <c r="H27" s="39"/>
      <c r="I27" s="38"/>
      <c r="J27" s="63"/>
      <c r="K27" s="63"/>
      <c r="L27" s="63"/>
    </row>
    <row r="28" spans="7:12" s="1" customFormat="1" ht="24.75" customHeight="1">
      <c r="G28" s="38"/>
      <c r="H28" s="39"/>
      <c r="I28" s="38"/>
      <c r="J28" s="63"/>
      <c r="K28" s="63"/>
      <c r="L28" s="63"/>
    </row>
    <row r="29" spans="7:12" s="1" customFormat="1" ht="24.75" customHeight="1">
      <c r="G29" s="38"/>
      <c r="H29" s="39"/>
      <c r="I29" s="38"/>
      <c r="J29" s="63"/>
      <c r="K29" s="63"/>
      <c r="L29" s="63"/>
    </row>
    <row r="30" spans="7:12" s="1" customFormat="1" ht="30.75" customHeight="1">
      <c r="G30" s="38"/>
      <c r="H30" s="39"/>
      <c r="I30" s="38"/>
      <c r="J30" s="63"/>
      <c r="K30" s="63"/>
      <c r="L30" s="63"/>
    </row>
    <row r="31" ht="42" customHeight="1"/>
    <row r="32" ht="51.75" customHeight="1"/>
    <row r="33" ht="27" customHeight="1"/>
    <row r="34" ht="25.5" customHeight="1"/>
  </sheetData>
  <sheetProtection/>
  <autoFilter ref="A5:O21"/>
  <mergeCells count="24">
    <mergeCell ref="A1:B1"/>
    <mergeCell ref="A2:O2"/>
    <mergeCell ref="A16:F16"/>
    <mergeCell ref="A17:O17"/>
    <mergeCell ref="A18:O18"/>
    <mergeCell ref="A19:E19"/>
    <mergeCell ref="A20:E20"/>
    <mergeCell ref="A21:E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5"/>
  </mergeCells>
  <printOptions/>
  <pageMargins left="0.4722222222222222" right="0.3145833333333333" top="0.3145833333333333" bottom="0.3541666666666667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2022-08-23T05:08:49Z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2BDE21DE3A2A432F80DF0845B0A1B74E</vt:lpwstr>
  </property>
</Properties>
</file>